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28533400-A92C-493E-B22D-C9D3E2CBC53D}" xr6:coauthVersionLast="47" xr6:coauthVersionMax="47" xr10:uidLastSave="{00000000-0000-0000-0000-000000000000}"/>
  <bookViews>
    <workbookView xWindow="-120" yWindow="-120" windowWidth="20730" windowHeight="11160" firstSheet="5" activeTab="5" xr2:uid="{00000000-000D-0000-FFFF-FFFF00000000}"/>
  </bookViews>
  <sheets>
    <sheet name="1" sheetId="1" state="hidden" r:id="rId1"/>
    <sheet name="2" sheetId="4" state="hidden" r:id="rId2"/>
    <sheet name="3" sheetId="11" state="hidden" r:id="rId3"/>
    <sheet name="3a" sheetId="15" state="hidden" r:id="rId4"/>
    <sheet name="3b" sheetId="14" state="hidden" r:id="rId5"/>
    <sheet name="4" sheetId="12" r:id="rId6"/>
    <sheet name="5" sheetId="5" state="hidden" r:id="rId7"/>
    <sheet name="6" sheetId="6" state="hidden" r:id="rId8"/>
    <sheet name="7" sheetId="9" state="hidden" r:id="rId9"/>
    <sheet name="8" sheetId="13" state="hidden" r:id="rId10"/>
    <sheet name="9" sheetId="10" state="hidden" r:id="rId11"/>
  </sheets>
  <definedNames>
    <definedName name="_xlnm.Print_Area" localSheetId="5">'4'!$A$1:$O$106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 i="12" l="1"/>
  <c r="K10" i="12"/>
  <c r="I10" i="12" s="1"/>
  <c r="H10" i="12" s="1"/>
  <c r="J9" i="12" l="1"/>
  <c r="L9" i="12"/>
  <c r="N9" i="12"/>
  <c r="O9" i="12"/>
  <c r="O10" i="12"/>
  <c r="J105" i="12" l="1"/>
  <c r="J42" i="12"/>
  <c r="K42" i="12"/>
  <c r="K105" i="12" s="1"/>
  <c r="L42" i="12"/>
  <c r="L105" i="12" s="1"/>
  <c r="N42" i="12"/>
  <c r="N105" i="12" s="1"/>
  <c r="O42" i="12"/>
  <c r="O105" i="12" s="1"/>
  <c r="I15" i="12" l="1"/>
  <c r="M15" i="12"/>
  <c r="H15" i="12" l="1"/>
  <c r="E102" i="12" l="1"/>
  <c r="E99" i="12"/>
  <c r="M97" i="12"/>
  <c r="I97" i="12"/>
  <c r="G97" i="12"/>
  <c r="F97" i="12"/>
  <c r="H97" i="12" l="1"/>
  <c r="E97" i="12"/>
  <c r="E27" i="12" l="1"/>
  <c r="E62" i="12" l="1"/>
  <c r="E61" i="12"/>
  <c r="E60" i="12"/>
  <c r="E58" i="12"/>
  <c r="M57" i="12"/>
  <c r="M42" i="12" s="1"/>
  <c r="I57" i="12"/>
  <c r="I42" i="12" s="1"/>
  <c r="E72" i="12"/>
  <c r="E71" i="12"/>
  <c r="E70" i="12"/>
  <c r="E68" i="12"/>
  <c r="M67" i="12"/>
  <c r="I67" i="12"/>
  <c r="E52" i="12"/>
  <c r="E51" i="12"/>
  <c r="E50" i="12"/>
  <c r="E48" i="12"/>
  <c r="M47" i="12"/>
  <c r="G49" i="12" s="1"/>
  <c r="I47" i="12"/>
  <c r="E92" i="12"/>
  <c r="E91" i="12"/>
  <c r="E90" i="12"/>
  <c r="E88" i="12"/>
  <c r="E82" i="12"/>
  <c r="E81" i="12"/>
  <c r="E80" i="12"/>
  <c r="E78" i="12"/>
  <c r="F69" i="12" l="1"/>
  <c r="F67" i="12" s="1"/>
  <c r="G69" i="12"/>
  <c r="F49" i="12"/>
  <c r="F47" i="12" s="1"/>
  <c r="F57" i="12"/>
  <c r="F42" i="12" s="1"/>
  <c r="G57" i="12"/>
  <c r="G42" i="12" s="1"/>
  <c r="H57" i="12"/>
  <c r="H42" i="12" s="1"/>
  <c r="H67" i="12"/>
  <c r="G47" i="12"/>
  <c r="H47" i="12"/>
  <c r="E69" i="12" l="1"/>
  <c r="E67" i="12" s="1"/>
  <c r="E49" i="12"/>
  <c r="E47" i="12" s="1"/>
  <c r="G67" i="12"/>
  <c r="E59" i="12"/>
  <c r="E57" i="12" s="1"/>
  <c r="E42" i="12" s="1"/>
  <c r="E30" i="12"/>
  <c r="E28" i="12"/>
  <c r="E26" i="12"/>
  <c r="M77" i="12" l="1"/>
  <c r="I77" i="12"/>
  <c r="M87" i="12"/>
  <c r="G89" i="12" s="1"/>
  <c r="I87" i="12"/>
  <c r="F89" i="12" s="1"/>
  <c r="F87" i="12" s="1"/>
  <c r="G79" i="12" l="1"/>
  <c r="G77" i="12" s="1"/>
  <c r="F79" i="12"/>
  <c r="F77" i="12" s="1"/>
  <c r="E89" i="12"/>
  <c r="E87" i="12" s="1"/>
  <c r="G87" i="12"/>
  <c r="H77" i="12"/>
  <c r="H87" i="12"/>
  <c r="E79" i="12" l="1"/>
  <c r="E77" i="12" s="1"/>
  <c r="M25" i="12" l="1"/>
  <c r="M9" i="12" s="1"/>
  <c r="M105" i="12" s="1"/>
  <c r="I25" i="12"/>
  <c r="I9" i="12" s="1"/>
  <c r="F311" i="4"/>
  <c r="G311" i="4"/>
  <c r="H311" i="4"/>
  <c r="I311" i="4"/>
  <c r="J311" i="4"/>
  <c r="K311" i="4"/>
  <c r="L311" i="4"/>
  <c r="M311" i="4"/>
  <c r="N311" i="4"/>
  <c r="O311" i="4"/>
  <c r="P311" i="4"/>
  <c r="Q311" i="4"/>
  <c r="R311" i="4"/>
  <c r="E311" i="4"/>
  <c r="I23" i="11"/>
  <c r="E13" i="6"/>
  <c r="E11" i="6"/>
  <c r="E23" i="6"/>
  <c r="K12" i="14"/>
  <c r="I12" i="14"/>
  <c r="H12" i="14"/>
  <c r="G12" i="14"/>
  <c r="F12" i="14"/>
  <c r="G21" i="13"/>
  <c r="F21" i="13"/>
  <c r="K23" i="11"/>
  <c r="H23" i="11"/>
  <c r="G23" i="11"/>
  <c r="F23" i="11"/>
  <c r="H27" i="9"/>
  <c r="G27" i="9"/>
  <c r="D23" i="6"/>
  <c r="D13" i="6"/>
  <c r="D10" i="6"/>
  <c r="I32" i="5"/>
  <c r="H32" i="5"/>
  <c r="G32" i="5"/>
  <c r="F32" i="5"/>
  <c r="E32" i="5"/>
  <c r="D32" i="5"/>
  <c r="R342" i="4"/>
  <c r="Q342" i="4"/>
  <c r="P342" i="4"/>
  <c r="O342" i="4"/>
  <c r="N342" i="4"/>
  <c r="M342" i="4"/>
  <c r="L342" i="4"/>
  <c r="K342" i="4"/>
  <c r="J342" i="4"/>
  <c r="I342" i="4"/>
  <c r="H342" i="4"/>
  <c r="G342" i="4"/>
  <c r="F342" i="4"/>
  <c r="E342" i="4"/>
  <c r="R333" i="4"/>
  <c r="Q333" i="4"/>
  <c r="P333" i="4"/>
  <c r="O333" i="4"/>
  <c r="N333" i="4"/>
  <c r="M333" i="4"/>
  <c r="L333" i="4"/>
  <c r="K333" i="4"/>
  <c r="J333" i="4"/>
  <c r="I333" i="4"/>
  <c r="H333" i="4"/>
  <c r="G333" i="4"/>
  <c r="F333" i="4"/>
  <c r="E333" i="4"/>
  <c r="R329" i="4"/>
  <c r="Q329" i="4"/>
  <c r="P329" i="4"/>
  <c r="O329" i="4"/>
  <c r="N329" i="4"/>
  <c r="M329" i="4"/>
  <c r="L329" i="4"/>
  <c r="K329" i="4"/>
  <c r="J329" i="4"/>
  <c r="I329" i="4"/>
  <c r="H329" i="4"/>
  <c r="G329" i="4"/>
  <c r="F329" i="4"/>
  <c r="E329" i="4"/>
  <c r="S327" i="4"/>
  <c r="R327" i="4"/>
  <c r="Q327" i="4"/>
  <c r="P327" i="4"/>
  <c r="O327" i="4"/>
  <c r="N327" i="4"/>
  <c r="M327" i="4"/>
  <c r="L327" i="4"/>
  <c r="K327" i="4"/>
  <c r="J327" i="4"/>
  <c r="I327" i="4"/>
  <c r="H327" i="4"/>
  <c r="G327" i="4"/>
  <c r="F327" i="4"/>
  <c r="E327" i="4"/>
  <c r="R322" i="4"/>
  <c r="Q322" i="4"/>
  <c r="P322" i="4"/>
  <c r="O322" i="4"/>
  <c r="N322" i="4"/>
  <c r="M322" i="4"/>
  <c r="L322" i="4"/>
  <c r="K322" i="4"/>
  <c r="J322" i="4"/>
  <c r="I322" i="4"/>
  <c r="H322" i="4"/>
  <c r="G322" i="4"/>
  <c r="F322" i="4"/>
  <c r="E322" i="4"/>
  <c r="R315" i="4"/>
  <c r="Q315" i="4"/>
  <c r="P315" i="4"/>
  <c r="O315" i="4"/>
  <c r="N315" i="4"/>
  <c r="M315" i="4"/>
  <c r="L315" i="4"/>
  <c r="K315" i="4"/>
  <c r="J315" i="4"/>
  <c r="I315" i="4"/>
  <c r="H315" i="4"/>
  <c r="G315" i="4"/>
  <c r="F315" i="4"/>
  <c r="E315" i="4"/>
  <c r="S313" i="4"/>
  <c r="R313" i="4"/>
  <c r="Q313" i="4"/>
  <c r="P313" i="4"/>
  <c r="O313" i="4"/>
  <c r="N313" i="4"/>
  <c r="M313" i="4"/>
  <c r="L313" i="4"/>
  <c r="K313" i="4"/>
  <c r="J313" i="4"/>
  <c r="I313" i="4"/>
  <c r="H313" i="4"/>
  <c r="G313" i="4"/>
  <c r="F313" i="4"/>
  <c r="E313" i="4"/>
  <c r="R306" i="4"/>
  <c r="Q306" i="4"/>
  <c r="P306" i="4"/>
  <c r="O306" i="4"/>
  <c r="N306" i="4"/>
  <c r="M306" i="4"/>
  <c r="L306" i="4"/>
  <c r="K306" i="4"/>
  <c r="J306" i="4"/>
  <c r="I306" i="4"/>
  <c r="H306" i="4"/>
  <c r="G306" i="4"/>
  <c r="F306" i="4"/>
  <c r="E306" i="4"/>
  <c r="R304" i="4"/>
  <c r="Q304" i="4"/>
  <c r="P304" i="4"/>
  <c r="O304" i="4"/>
  <c r="N304" i="4"/>
  <c r="M304" i="4"/>
  <c r="L304" i="4"/>
  <c r="K304" i="4"/>
  <c r="J304" i="4"/>
  <c r="I304" i="4"/>
  <c r="H304" i="4"/>
  <c r="G304" i="4"/>
  <c r="F304" i="4"/>
  <c r="E304" i="4"/>
  <c r="R300" i="4"/>
  <c r="Q300" i="4"/>
  <c r="P300" i="4"/>
  <c r="O300" i="4"/>
  <c r="N300" i="4"/>
  <c r="M300" i="4"/>
  <c r="L300" i="4"/>
  <c r="K300" i="4"/>
  <c r="I300" i="4"/>
  <c r="H300" i="4"/>
  <c r="F300" i="4"/>
  <c r="E300" i="4"/>
  <c r="R298" i="4"/>
  <c r="Q298" i="4"/>
  <c r="P298" i="4"/>
  <c r="O298" i="4"/>
  <c r="N298" i="4"/>
  <c r="M298" i="4"/>
  <c r="L298" i="4"/>
  <c r="K298" i="4"/>
  <c r="H298" i="4"/>
  <c r="F298" i="4"/>
  <c r="E298" i="4"/>
  <c r="R291" i="4"/>
  <c r="Q291" i="4"/>
  <c r="P291" i="4"/>
  <c r="O291" i="4"/>
  <c r="O290" i="4"/>
  <c r="N291" i="4"/>
  <c r="M291" i="4"/>
  <c r="M290" i="4" s="1"/>
  <c r="L291" i="4"/>
  <c r="L290" i="4" s="1"/>
  <c r="K291" i="4"/>
  <c r="K290" i="4" s="1"/>
  <c r="J291" i="4"/>
  <c r="J290" i="4" s="1"/>
  <c r="I291" i="4"/>
  <c r="H291" i="4"/>
  <c r="G291" i="4"/>
  <c r="G290" i="4" s="1"/>
  <c r="F291" i="4"/>
  <c r="E291" i="4"/>
  <c r="R288" i="4"/>
  <c r="Q288" i="4"/>
  <c r="P288" i="4"/>
  <c r="O288" i="4"/>
  <c r="N288" i="4"/>
  <c r="M288" i="4"/>
  <c r="L288" i="4"/>
  <c r="K288" i="4"/>
  <c r="J288" i="4"/>
  <c r="I288" i="4"/>
  <c r="H288" i="4"/>
  <c r="G288" i="4"/>
  <c r="F288" i="4"/>
  <c r="E288" i="4"/>
  <c r="R280" i="4"/>
  <c r="Q280" i="4"/>
  <c r="P280" i="4"/>
  <c r="O280" i="4"/>
  <c r="N280" i="4"/>
  <c r="M280" i="4"/>
  <c r="L280" i="4"/>
  <c r="K280" i="4"/>
  <c r="J280" i="4"/>
  <c r="I280" i="4"/>
  <c r="H280" i="4"/>
  <c r="G280" i="4"/>
  <c r="F280" i="4"/>
  <c r="E280" i="4"/>
  <c r="R263" i="4"/>
  <c r="Q263" i="4"/>
  <c r="P263" i="4"/>
  <c r="O263" i="4"/>
  <c r="N263" i="4"/>
  <c r="M263" i="4"/>
  <c r="L263" i="4"/>
  <c r="K263" i="4"/>
  <c r="J263" i="4"/>
  <c r="I263" i="4"/>
  <c r="H263" i="4"/>
  <c r="G263" i="4"/>
  <c r="F263" i="4"/>
  <c r="E263" i="4"/>
  <c r="R261" i="4"/>
  <c r="Q261" i="4"/>
  <c r="P261" i="4"/>
  <c r="O261" i="4"/>
  <c r="N261" i="4"/>
  <c r="M261" i="4"/>
  <c r="L261" i="4"/>
  <c r="K261" i="4"/>
  <c r="J261" i="4"/>
  <c r="H261" i="4"/>
  <c r="G261" i="4"/>
  <c r="F261" i="4"/>
  <c r="E261" i="4"/>
  <c r="R259" i="4"/>
  <c r="Q259" i="4"/>
  <c r="P259" i="4"/>
  <c r="O259" i="4"/>
  <c r="N259" i="4"/>
  <c r="M259" i="4"/>
  <c r="L259" i="4"/>
  <c r="K259" i="4"/>
  <c r="J259" i="4"/>
  <c r="H259" i="4"/>
  <c r="G259" i="4"/>
  <c r="F259" i="4"/>
  <c r="E259" i="4"/>
  <c r="R257" i="4"/>
  <c r="Q257" i="4"/>
  <c r="P257" i="4"/>
  <c r="O257" i="4"/>
  <c r="N257" i="4"/>
  <c r="M257" i="4"/>
  <c r="L257" i="4"/>
  <c r="K257" i="4"/>
  <c r="J257" i="4"/>
  <c r="I257" i="4"/>
  <c r="H257" i="4"/>
  <c r="G257" i="4"/>
  <c r="F257" i="4"/>
  <c r="E257" i="4"/>
  <c r="R255" i="4"/>
  <c r="Q255" i="4"/>
  <c r="P255" i="4"/>
  <c r="O255" i="4"/>
  <c r="N255" i="4"/>
  <c r="M255" i="4"/>
  <c r="L255" i="4"/>
  <c r="K255" i="4"/>
  <c r="J255" i="4"/>
  <c r="I255" i="4"/>
  <c r="H255" i="4"/>
  <c r="G255" i="4"/>
  <c r="F255" i="4"/>
  <c r="E255" i="4"/>
  <c r="R243" i="4"/>
  <c r="Q243" i="4"/>
  <c r="P243" i="4"/>
  <c r="O243" i="4"/>
  <c r="N243" i="4"/>
  <c r="M243" i="4"/>
  <c r="L243" i="4"/>
  <c r="K243" i="4"/>
  <c r="J243" i="4"/>
  <c r="I243" i="4"/>
  <c r="H243" i="4"/>
  <c r="G243" i="4"/>
  <c r="F243" i="4"/>
  <c r="E243" i="4"/>
  <c r="R240" i="4"/>
  <c r="Q240" i="4"/>
  <c r="P240" i="4"/>
  <c r="O240" i="4"/>
  <c r="N240" i="4"/>
  <c r="M240" i="4"/>
  <c r="L240" i="4"/>
  <c r="K240" i="4"/>
  <c r="J240" i="4"/>
  <c r="I240" i="4"/>
  <c r="H240" i="4"/>
  <c r="G240" i="4"/>
  <c r="F240" i="4"/>
  <c r="E240" i="4"/>
  <c r="R238" i="4"/>
  <c r="Q238" i="4"/>
  <c r="P238" i="4"/>
  <c r="O238" i="4"/>
  <c r="N238" i="4"/>
  <c r="M238" i="4"/>
  <c r="L238" i="4"/>
  <c r="K238" i="4"/>
  <c r="J238" i="4"/>
  <c r="I238" i="4"/>
  <c r="H238" i="4"/>
  <c r="G238" i="4"/>
  <c r="F238" i="4"/>
  <c r="E238" i="4"/>
  <c r="R235" i="4"/>
  <c r="Q235" i="4"/>
  <c r="P235" i="4"/>
  <c r="O235" i="4"/>
  <c r="N235" i="4"/>
  <c r="M235" i="4"/>
  <c r="L235" i="4"/>
  <c r="K235" i="4"/>
  <c r="J235" i="4"/>
  <c r="I235" i="4"/>
  <c r="H235" i="4"/>
  <c r="F235" i="4"/>
  <c r="E235" i="4"/>
  <c r="R228" i="4"/>
  <c r="Q228" i="4"/>
  <c r="P228" i="4"/>
  <c r="O228" i="4"/>
  <c r="N228" i="4"/>
  <c r="M228" i="4"/>
  <c r="L228" i="4"/>
  <c r="K228" i="4"/>
  <c r="J228" i="4"/>
  <c r="I228" i="4"/>
  <c r="H228" i="4"/>
  <c r="G228" i="4"/>
  <c r="F228" i="4"/>
  <c r="E228" i="4"/>
  <c r="R222" i="4"/>
  <c r="Q222" i="4"/>
  <c r="P222" i="4"/>
  <c r="O222" i="4"/>
  <c r="N222" i="4"/>
  <c r="M222" i="4"/>
  <c r="L222" i="4"/>
  <c r="K222" i="4"/>
  <c r="J222" i="4"/>
  <c r="I222" i="4"/>
  <c r="H222" i="4"/>
  <c r="G222" i="4"/>
  <c r="F222" i="4"/>
  <c r="E222" i="4"/>
  <c r="R217" i="4"/>
  <c r="Q217" i="4"/>
  <c r="P217" i="4"/>
  <c r="O217" i="4"/>
  <c r="N217" i="4"/>
  <c r="M217" i="4"/>
  <c r="L217" i="4"/>
  <c r="K217" i="4"/>
  <c r="J217" i="4"/>
  <c r="I217" i="4"/>
  <c r="H217" i="4"/>
  <c r="G217" i="4"/>
  <c r="F217" i="4"/>
  <c r="E217" i="4"/>
  <c r="R208" i="4"/>
  <c r="Q208" i="4"/>
  <c r="P208" i="4"/>
  <c r="O208" i="4"/>
  <c r="N208" i="4"/>
  <c r="M208" i="4"/>
  <c r="L208" i="4"/>
  <c r="K208" i="4"/>
  <c r="J208" i="4"/>
  <c r="I208" i="4"/>
  <c r="H208" i="4"/>
  <c r="G208" i="4"/>
  <c r="F208" i="4"/>
  <c r="E208" i="4"/>
  <c r="R203" i="4"/>
  <c r="Q203" i="4"/>
  <c r="P203" i="4"/>
  <c r="O203" i="4"/>
  <c r="N203" i="4"/>
  <c r="M203" i="4"/>
  <c r="L203" i="4"/>
  <c r="K203" i="4"/>
  <c r="J203" i="4"/>
  <c r="H203" i="4"/>
  <c r="F203" i="4"/>
  <c r="E203" i="4"/>
  <c r="R193" i="4"/>
  <c r="Q193" i="4"/>
  <c r="P193" i="4"/>
  <c r="O193" i="4"/>
  <c r="N193" i="4"/>
  <c r="M193" i="4"/>
  <c r="L193" i="4"/>
  <c r="K193" i="4"/>
  <c r="J193" i="4"/>
  <c r="I193" i="4"/>
  <c r="H193" i="4"/>
  <c r="G193" i="4"/>
  <c r="F193" i="4"/>
  <c r="E193" i="4"/>
  <c r="R173" i="4"/>
  <c r="Q173" i="4"/>
  <c r="P173" i="4"/>
  <c r="O173" i="4"/>
  <c r="N173" i="4"/>
  <c r="M173" i="4"/>
  <c r="L173" i="4"/>
  <c r="K173" i="4"/>
  <c r="J173" i="4"/>
  <c r="I173" i="4"/>
  <c r="H173" i="4"/>
  <c r="G173" i="4"/>
  <c r="F173" i="4"/>
  <c r="E173" i="4"/>
  <c r="S154" i="4"/>
  <c r="R154" i="4"/>
  <c r="Q154" i="4"/>
  <c r="P154" i="4"/>
  <c r="O154" i="4"/>
  <c r="N154" i="4"/>
  <c r="M154" i="4"/>
  <c r="L154" i="4"/>
  <c r="K154" i="4"/>
  <c r="J154" i="4"/>
  <c r="I154" i="4"/>
  <c r="H154" i="4"/>
  <c r="G154" i="4"/>
  <c r="F154" i="4"/>
  <c r="E154" i="4"/>
  <c r="R134" i="4"/>
  <c r="Q134" i="4"/>
  <c r="P134" i="4"/>
  <c r="O134" i="4"/>
  <c r="N134" i="4"/>
  <c r="M134" i="4"/>
  <c r="L134" i="4"/>
  <c r="K134" i="4"/>
  <c r="J134" i="4"/>
  <c r="I134" i="4"/>
  <c r="H134" i="4"/>
  <c r="G134" i="4"/>
  <c r="F134" i="4"/>
  <c r="E134" i="4"/>
  <c r="R131" i="4"/>
  <c r="R129" i="4"/>
  <c r="Q131" i="4"/>
  <c r="Q129" i="4" s="1"/>
  <c r="P131" i="4"/>
  <c r="P129" i="4" s="1"/>
  <c r="O131" i="4"/>
  <c r="O129" i="4" s="1"/>
  <c r="N131" i="4"/>
  <c r="N129" i="4" s="1"/>
  <c r="M131" i="4"/>
  <c r="M129" i="4" s="1"/>
  <c r="L131" i="4"/>
  <c r="L129" i="4" s="1"/>
  <c r="K131" i="4"/>
  <c r="K129" i="4" s="1"/>
  <c r="J131" i="4"/>
  <c r="J129" i="4" s="1"/>
  <c r="I131" i="4"/>
  <c r="I129" i="4" s="1"/>
  <c r="H131" i="4"/>
  <c r="H129" i="4" s="1"/>
  <c r="G131" i="4"/>
  <c r="G129" i="4" s="1"/>
  <c r="F131" i="4"/>
  <c r="F129" i="4" s="1"/>
  <c r="E131" i="4"/>
  <c r="E129" i="4" s="1"/>
  <c r="R127" i="4"/>
  <c r="R126" i="4" s="1"/>
  <c r="Q127" i="4"/>
  <c r="Q126" i="4" s="1"/>
  <c r="P127" i="4"/>
  <c r="P126" i="4" s="1"/>
  <c r="O127" i="4"/>
  <c r="O126" i="4" s="1"/>
  <c r="N127" i="4"/>
  <c r="N126" i="4" s="1"/>
  <c r="M127" i="4"/>
  <c r="M126" i="4" s="1"/>
  <c r="L127" i="4"/>
  <c r="L126" i="4" s="1"/>
  <c r="K127" i="4"/>
  <c r="K126" i="4" s="1"/>
  <c r="J127" i="4"/>
  <c r="J126" i="4" s="1"/>
  <c r="I127" i="4"/>
  <c r="I126" i="4" s="1"/>
  <c r="H127" i="4"/>
  <c r="H126" i="4" s="1"/>
  <c r="G127" i="4"/>
  <c r="G126" i="4" s="1"/>
  <c r="F127" i="4"/>
  <c r="F126" i="4" s="1"/>
  <c r="E127" i="4"/>
  <c r="E126" i="4" s="1"/>
  <c r="R121" i="4"/>
  <c r="R120" i="4" s="1"/>
  <c r="Q121" i="4"/>
  <c r="Q120" i="4" s="1"/>
  <c r="P121" i="4"/>
  <c r="P120" i="4" s="1"/>
  <c r="O121" i="4"/>
  <c r="O120" i="4" s="1"/>
  <c r="N121" i="4"/>
  <c r="N120" i="4" s="1"/>
  <c r="M121" i="4"/>
  <c r="M120" i="4" s="1"/>
  <c r="L121" i="4"/>
  <c r="L120" i="4" s="1"/>
  <c r="K121" i="4"/>
  <c r="K120" i="4" s="1"/>
  <c r="J121" i="4"/>
  <c r="J120" i="4" s="1"/>
  <c r="I121" i="4"/>
  <c r="I120" i="4" s="1"/>
  <c r="H121" i="4"/>
  <c r="H120" i="4" s="1"/>
  <c r="G121" i="4"/>
  <c r="G120" i="4" s="1"/>
  <c r="F121" i="4"/>
  <c r="F120" i="4" s="1"/>
  <c r="E121" i="4"/>
  <c r="E120" i="4" s="1"/>
  <c r="R118" i="4"/>
  <c r="Q118" i="4"/>
  <c r="P118" i="4"/>
  <c r="O118" i="4"/>
  <c r="N118" i="4"/>
  <c r="M118" i="4"/>
  <c r="L118" i="4"/>
  <c r="K118" i="4"/>
  <c r="J118" i="4"/>
  <c r="I118" i="4"/>
  <c r="H118" i="4"/>
  <c r="G118" i="4"/>
  <c r="F118" i="4"/>
  <c r="E118" i="4"/>
  <c r="R110" i="4"/>
  <c r="Q110" i="4"/>
  <c r="P110" i="4"/>
  <c r="O110" i="4"/>
  <c r="N110" i="4"/>
  <c r="M110" i="4"/>
  <c r="L110" i="4"/>
  <c r="K110" i="4"/>
  <c r="J110" i="4"/>
  <c r="I110" i="4"/>
  <c r="H110" i="4"/>
  <c r="G110" i="4"/>
  <c r="F110" i="4"/>
  <c r="E110" i="4"/>
  <c r="R98" i="4"/>
  <c r="Q98" i="4"/>
  <c r="P98" i="4"/>
  <c r="O98" i="4"/>
  <c r="N98" i="4"/>
  <c r="M98" i="4"/>
  <c r="L98" i="4"/>
  <c r="K98" i="4"/>
  <c r="J98" i="4"/>
  <c r="I98" i="4"/>
  <c r="H98" i="4"/>
  <c r="G98" i="4"/>
  <c r="F98" i="4"/>
  <c r="E98" i="4"/>
  <c r="R93" i="4"/>
  <c r="R92" i="4" s="1"/>
  <c r="Q93" i="4"/>
  <c r="Q92" i="4" s="1"/>
  <c r="P93" i="4"/>
  <c r="P92" i="4" s="1"/>
  <c r="O93" i="4"/>
  <c r="O92" i="4" s="1"/>
  <c r="N93" i="4"/>
  <c r="N92" i="4" s="1"/>
  <c r="M93" i="4"/>
  <c r="M92" i="4" s="1"/>
  <c r="L93" i="4"/>
  <c r="L92" i="4" s="1"/>
  <c r="K93" i="4"/>
  <c r="K92" i="4" s="1"/>
  <c r="J93" i="4"/>
  <c r="J92" i="4" s="1"/>
  <c r="I93" i="4"/>
  <c r="I92" i="4"/>
  <c r="H93" i="4"/>
  <c r="H92" i="4" s="1"/>
  <c r="G93" i="4"/>
  <c r="G92" i="4" s="1"/>
  <c r="F93" i="4"/>
  <c r="F92" i="4" s="1"/>
  <c r="E93" i="4"/>
  <c r="E92" i="4" s="1"/>
  <c r="S92" i="4"/>
  <c r="S346" i="4" s="1"/>
  <c r="R81" i="4"/>
  <c r="Q81" i="4"/>
  <c r="P81" i="4"/>
  <c r="O81" i="4"/>
  <c r="N81" i="4"/>
  <c r="M81" i="4"/>
  <c r="L81" i="4"/>
  <c r="K81" i="4"/>
  <c r="J81" i="4"/>
  <c r="I81" i="4"/>
  <c r="H81" i="4"/>
  <c r="G81" i="4"/>
  <c r="F81" i="4"/>
  <c r="E81" i="4"/>
  <c r="R78" i="4"/>
  <c r="Q78" i="4"/>
  <c r="P78" i="4"/>
  <c r="O78" i="4"/>
  <c r="N78" i="4"/>
  <c r="M78" i="4"/>
  <c r="L78" i="4"/>
  <c r="K78" i="4"/>
  <c r="J78" i="4"/>
  <c r="I78" i="4"/>
  <c r="H78" i="4"/>
  <c r="G78" i="4"/>
  <c r="F78" i="4"/>
  <c r="E78" i="4"/>
  <c r="R59" i="4"/>
  <c r="Q59" i="4"/>
  <c r="P59" i="4"/>
  <c r="O59" i="4"/>
  <c r="N59" i="4"/>
  <c r="M59" i="4"/>
  <c r="L59" i="4"/>
  <c r="K59" i="4"/>
  <c r="J59" i="4"/>
  <c r="I59" i="4"/>
  <c r="H59" i="4"/>
  <c r="G59" i="4"/>
  <c r="F59" i="4"/>
  <c r="E59" i="4"/>
  <c r="R55" i="4"/>
  <c r="Q55" i="4"/>
  <c r="P55" i="4"/>
  <c r="O55" i="4"/>
  <c r="N55" i="4"/>
  <c r="M55" i="4"/>
  <c r="L55" i="4"/>
  <c r="K55" i="4"/>
  <c r="J55" i="4"/>
  <c r="I55" i="4"/>
  <c r="H55" i="4"/>
  <c r="G55" i="4"/>
  <c r="F55" i="4"/>
  <c r="E55" i="4"/>
  <c r="R48" i="4"/>
  <c r="Q48" i="4"/>
  <c r="P48" i="4"/>
  <c r="O48" i="4"/>
  <c r="N48" i="4"/>
  <c r="M48" i="4"/>
  <c r="L48" i="4"/>
  <c r="K48" i="4"/>
  <c r="J48" i="4"/>
  <c r="I48" i="4"/>
  <c r="H48" i="4"/>
  <c r="G48" i="4"/>
  <c r="F48" i="4"/>
  <c r="E48" i="4"/>
  <c r="R44" i="4"/>
  <c r="R43" i="4" s="1"/>
  <c r="Q44" i="4"/>
  <c r="Q43" i="4" s="1"/>
  <c r="P44" i="4"/>
  <c r="P43" i="4" s="1"/>
  <c r="O44" i="4"/>
  <c r="O43" i="4" s="1"/>
  <c r="N44" i="4"/>
  <c r="N43" i="4" s="1"/>
  <c r="M44" i="4"/>
  <c r="M43" i="4" s="1"/>
  <c r="L44" i="4"/>
  <c r="L43" i="4" s="1"/>
  <c r="K44" i="4"/>
  <c r="K43" i="4" s="1"/>
  <c r="J44" i="4"/>
  <c r="J43" i="4" s="1"/>
  <c r="I44" i="4"/>
  <c r="I43" i="4" s="1"/>
  <c r="H44" i="4"/>
  <c r="H43" i="4" s="1"/>
  <c r="G44" i="4"/>
  <c r="G43" i="4" s="1"/>
  <c r="F44" i="4"/>
  <c r="F43" i="4" s="1"/>
  <c r="E44" i="4"/>
  <c r="E43" i="4" s="1"/>
  <c r="R31" i="4"/>
  <c r="R30" i="4" s="1"/>
  <c r="Q31" i="4"/>
  <c r="Q30" i="4" s="1"/>
  <c r="P31" i="4"/>
  <c r="P30" i="4" s="1"/>
  <c r="O31" i="4"/>
  <c r="O30" i="4" s="1"/>
  <c r="N31" i="4"/>
  <c r="N30" i="4" s="1"/>
  <c r="M31" i="4"/>
  <c r="M30" i="4" s="1"/>
  <c r="L31" i="4"/>
  <c r="L30" i="4" s="1"/>
  <c r="K31" i="4"/>
  <c r="K30" i="4" s="1"/>
  <c r="J31" i="4"/>
  <c r="J30" i="4" s="1"/>
  <c r="I31" i="4"/>
  <c r="I30" i="4" s="1"/>
  <c r="H31" i="4"/>
  <c r="H30" i="4" s="1"/>
  <c r="G31" i="4"/>
  <c r="G30" i="4" s="1"/>
  <c r="F31" i="4"/>
  <c r="F30" i="4" s="1"/>
  <c r="E31" i="4"/>
  <c r="E30" i="4" s="1"/>
  <c r="R27" i="4"/>
  <c r="R26" i="4" s="1"/>
  <c r="Q27" i="4"/>
  <c r="Q26" i="4" s="1"/>
  <c r="P27" i="4"/>
  <c r="P26" i="4" s="1"/>
  <c r="O27" i="4"/>
  <c r="O26" i="4" s="1"/>
  <c r="N27" i="4"/>
  <c r="N26" i="4" s="1"/>
  <c r="M27" i="4"/>
  <c r="M26" i="4" s="1"/>
  <c r="L27" i="4"/>
  <c r="L26" i="4" s="1"/>
  <c r="K27" i="4"/>
  <c r="K26" i="4" s="1"/>
  <c r="J27" i="4"/>
  <c r="J26" i="4" s="1"/>
  <c r="I27" i="4"/>
  <c r="I26" i="4" s="1"/>
  <c r="H27" i="4"/>
  <c r="H26" i="4" s="1"/>
  <c r="G27" i="4"/>
  <c r="G26" i="4" s="1"/>
  <c r="F27" i="4"/>
  <c r="F26" i="4" s="1"/>
  <c r="E27" i="4"/>
  <c r="E26" i="4" s="1"/>
  <c r="R19" i="4"/>
  <c r="Q19" i="4"/>
  <c r="P19" i="4"/>
  <c r="O19" i="4"/>
  <c r="N19" i="4"/>
  <c r="M19" i="4"/>
  <c r="L19" i="4"/>
  <c r="K19" i="4"/>
  <c r="J19" i="4"/>
  <c r="I19" i="4"/>
  <c r="H19" i="4"/>
  <c r="G19" i="4"/>
  <c r="F19" i="4"/>
  <c r="E19" i="4"/>
  <c r="R16" i="4"/>
  <c r="Q16" i="4"/>
  <c r="Q15" i="4" s="1"/>
  <c r="P16" i="4"/>
  <c r="O16" i="4"/>
  <c r="N16" i="4"/>
  <c r="M16" i="4"/>
  <c r="L16" i="4"/>
  <c r="K16" i="4"/>
  <c r="J16" i="4"/>
  <c r="I16" i="4"/>
  <c r="I15" i="4" s="1"/>
  <c r="H16" i="4"/>
  <c r="G16" i="4"/>
  <c r="F16" i="4"/>
  <c r="E16" i="4"/>
  <c r="I13" i="4"/>
  <c r="H13" i="4"/>
  <c r="G13" i="4"/>
  <c r="F13" i="4"/>
  <c r="E13" i="4"/>
  <c r="R9" i="4"/>
  <c r="R8" i="4" s="1"/>
  <c r="Q9" i="4"/>
  <c r="Q8" i="4" s="1"/>
  <c r="P9" i="4"/>
  <c r="P8" i="4" s="1"/>
  <c r="O9" i="4"/>
  <c r="O8" i="4" s="1"/>
  <c r="N9" i="4"/>
  <c r="N8" i="4" s="1"/>
  <c r="M9" i="4"/>
  <c r="M8" i="4" s="1"/>
  <c r="L9" i="4"/>
  <c r="L8" i="4" s="1"/>
  <c r="K9" i="4"/>
  <c r="K8" i="4" s="1"/>
  <c r="J9" i="4"/>
  <c r="J8" i="4" s="1"/>
  <c r="I9" i="4"/>
  <c r="H9" i="4"/>
  <c r="G9" i="4"/>
  <c r="F9" i="4"/>
  <c r="E9" i="4"/>
  <c r="G171" i="1"/>
  <c r="F171" i="1"/>
  <c r="E171" i="1"/>
  <c r="G164" i="1"/>
  <c r="F164" i="1"/>
  <c r="E164" i="1"/>
  <c r="G159" i="1"/>
  <c r="F159" i="1"/>
  <c r="E159" i="1"/>
  <c r="G157" i="1"/>
  <c r="F157" i="1"/>
  <c r="E157" i="1"/>
  <c r="G153" i="1"/>
  <c r="F153" i="1"/>
  <c r="E153" i="1"/>
  <c r="G150" i="1"/>
  <c r="F150" i="1"/>
  <c r="E150" i="1"/>
  <c r="G148" i="1"/>
  <c r="F148" i="1"/>
  <c r="E148" i="1"/>
  <c r="G146" i="1"/>
  <c r="F146" i="1"/>
  <c r="E146" i="1"/>
  <c r="G144" i="1"/>
  <c r="F144" i="1"/>
  <c r="E144" i="1"/>
  <c r="G141" i="1"/>
  <c r="F141" i="1"/>
  <c r="E141" i="1"/>
  <c r="G138" i="1"/>
  <c r="G137" i="1" s="1"/>
  <c r="F138" i="1"/>
  <c r="F137" i="1" s="1"/>
  <c r="E138" i="1"/>
  <c r="E137" i="1" s="1"/>
  <c r="G134" i="1"/>
  <c r="G133" i="1" s="1"/>
  <c r="F134" i="1"/>
  <c r="F133" i="1" s="1"/>
  <c r="E134" i="1"/>
  <c r="E133" i="1" s="1"/>
  <c r="G131" i="1"/>
  <c r="F131" i="1"/>
  <c r="E131" i="1"/>
  <c r="G129" i="1"/>
  <c r="F129" i="1"/>
  <c r="E129" i="1"/>
  <c r="G127" i="1"/>
  <c r="F127" i="1"/>
  <c r="E127" i="1"/>
  <c r="G125" i="1"/>
  <c r="F125" i="1"/>
  <c r="E125" i="1"/>
  <c r="G123" i="1"/>
  <c r="F123" i="1"/>
  <c r="E123" i="1"/>
  <c r="G120" i="1"/>
  <c r="F120" i="1"/>
  <c r="E120" i="1"/>
  <c r="G117" i="1"/>
  <c r="F117" i="1"/>
  <c r="E117" i="1"/>
  <c r="G115" i="1"/>
  <c r="F115" i="1"/>
  <c r="E115" i="1"/>
  <c r="G112" i="1"/>
  <c r="F112" i="1"/>
  <c r="E112" i="1"/>
  <c r="G110" i="1"/>
  <c r="F110" i="1"/>
  <c r="E110" i="1"/>
  <c r="G107" i="1"/>
  <c r="F107" i="1"/>
  <c r="E107" i="1"/>
  <c r="G105" i="1"/>
  <c r="F105" i="1"/>
  <c r="E105" i="1"/>
  <c r="G101" i="1"/>
  <c r="F101" i="1"/>
  <c r="E101" i="1"/>
  <c r="G98" i="1"/>
  <c r="F98" i="1"/>
  <c r="E98" i="1"/>
  <c r="G96" i="1"/>
  <c r="F96" i="1"/>
  <c r="E96" i="1"/>
  <c r="G94" i="1"/>
  <c r="F94" i="1"/>
  <c r="E94" i="1"/>
  <c r="G92" i="1"/>
  <c r="F92" i="1"/>
  <c r="E92" i="1"/>
  <c r="G88" i="1"/>
  <c r="F88" i="1"/>
  <c r="E88" i="1"/>
  <c r="G85" i="1"/>
  <c r="F85" i="1"/>
  <c r="E85" i="1"/>
  <c r="G72" i="1"/>
  <c r="F72" i="1"/>
  <c r="E72" i="1"/>
  <c r="G64" i="1"/>
  <c r="F64" i="1"/>
  <c r="E64" i="1"/>
  <c r="G61" i="1"/>
  <c r="F61" i="1"/>
  <c r="E61" i="1"/>
  <c r="G58" i="1"/>
  <c r="F58" i="1"/>
  <c r="E58" i="1"/>
  <c r="G55" i="1"/>
  <c r="F55" i="1"/>
  <c r="E55" i="1"/>
  <c r="G50" i="1"/>
  <c r="F50" i="1"/>
  <c r="E50" i="1"/>
  <c r="G48" i="1"/>
  <c r="F48" i="1"/>
  <c r="E48" i="1"/>
  <c r="G45" i="1"/>
  <c r="F45" i="1"/>
  <c r="E45" i="1"/>
  <c r="G43" i="1"/>
  <c r="F43" i="1"/>
  <c r="E43" i="1"/>
  <c r="G37" i="1"/>
  <c r="F37" i="1"/>
  <c r="E37" i="1"/>
  <c r="G35" i="1"/>
  <c r="F35" i="1"/>
  <c r="E35" i="1"/>
  <c r="G31" i="1"/>
  <c r="G30" i="1" s="1"/>
  <c r="F31" i="1"/>
  <c r="F30" i="1" s="1"/>
  <c r="E31" i="1"/>
  <c r="E30" i="1" s="1"/>
  <c r="G25" i="1"/>
  <c r="G24" i="1" s="1"/>
  <c r="F25" i="1"/>
  <c r="F24" i="1" s="1"/>
  <c r="E25" i="1"/>
  <c r="E24" i="1" s="1"/>
  <c r="G20" i="1"/>
  <c r="F20" i="1"/>
  <c r="E20" i="1"/>
  <c r="G18" i="1"/>
  <c r="F18" i="1"/>
  <c r="E18" i="1"/>
  <c r="G15" i="1"/>
  <c r="G14" i="1" s="1"/>
  <c r="F15" i="1"/>
  <c r="F14" i="1" s="1"/>
  <c r="E15" i="1"/>
  <c r="E14" i="1" s="1"/>
  <c r="G12" i="1"/>
  <c r="F12" i="1"/>
  <c r="E12" i="1"/>
  <c r="G8" i="1"/>
  <c r="F8" i="1"/>
  <c r="E8" i="1"/>
  <c r="J15" i="4" l="1"/>
  <c r="G133" i="4"/>
  <c r="K133" i="4"/>
  <c r="O133" i="4"/>
  <c r="F221" i="4"/>
  <c r="H221" i="4"/>
  <c r="L221" i="4"/>
  <c r="R290" i="4"/>
  <c r="L321" i="4"/>
  <c r="P321" i="4"/>
  <c r="E332" i="4"/>
  <c r="I332" i="4"/>
  <c r="M332" i="4"/>
  <c r="Q332" i="4"/>
  <c r="K332" i="4"/>
  <c r="E12" i="6"/>
  <c r="I105" i="12"/>
  <c r="H9" i="12"/>
  <c r="H105" i="12" s="1"/>
  <c r="G163" i="1"/>
  <c r="H47" i="4"/>
  <c r="P47" i="4"/>
  <c r="F8" i="4"/>
  <c r="L96" i="4"/>
  <c r="P96" i="4"/>
  <c r="M221" i="4"/>
  <c r="Q221" i="4"/>
  <c r="H332" i="4"/>
  <c r="L332" i="4"/>
  <c r="P332" i="4"/>
  <c r="E54" i="1"/>
  <c r="F15" i="4"/>
  <c r="G96" i="4"/>
  <c r="K96" i="4"/>
  <c r="O96" i="4"/>
  <c r="Q96" i="4"/>
  <c r="E17" i="1"/>
  <c r="F54" i="1"/>
  <c r="F96" i="4"/>
  <c r="F25" i="12"/>
  <c r="F9" i="12" s="1"/>
  <c r="F105" i="12" s="1"/>
  <c r="E47" i="1"/>
  <c r="K321" i="4"/>
  <c r="G25" i="12"/>
  <c r="G9" i="12" s="1"/>
  <c r="G105" i="12" s="1"/>
  <c r="G17" i="1"/>
  <c r="G91" i="1"/>
  <c r="F163" i="1"/>
  <c r="K15" i="4"/>
  <c r="O15" i="4"/>
  <c r="E96" i="4"/>
  <c r="J302" i="4"/>
  <c r="E321" i="4"/>
  <c r="F332" i="4"/>
  <c r="N332" i="4"/>
  <c r="R332" i="4"/>
  <c r="G7" i="1"/>
  <c r="F17" i="1"/>
  <c r="G54" i="1"/>
  <c r="R221" i="4"/>
  <c r="E7" i="1"/>
  <c r="F7" i="1"/>
  <c r="G34" i="1"/>
  <c r="G47" i="1"/>
  <c r="E8" i="4"/>
  <c r="I8" i="4"/>
  <c r="G47" i="4"/>
  <c r="K47" i="4"/>
  <c r="J96" i="4"/>
  <c r="N96" i="4"/>
  <c r="R96" i="4"/>
  <c r="I237" i="4"/>
  <c r="E290" i="4"/>
  <c r="P290" i="4"/>
  <c r="F34" i="1"/>
  <c r="F47" i="1"/>
  <c r="E140" i="1"/>
  <c r="F140" i="1"/>
  <c r="E163" i="1"/>
  <c r="M15" i="4"/>
  <c r="J221" i="4"/>
  <c r="N221" i="4"/>
  <c r="F290" i="4"/>
  <c r="Q290" i="4"/>
  <c r="H302" i="4"/>
  <c r="K302" i="4"/>
  <c r="O302" i="4"/>
  <c r="J321" i="4"/>
  <c r="F114" i="1"/>
  <c r="G114" i="1"/>
  <c r="R15" i="4"/>
  <c r="L15" i="4"/>
  <c r="P15" i="4"/>
  <c r="J47" i="4"/>
  <c r="N47" i="4"/>
  <c r="I96" i="4"/>
  <c r="M96" i="4"/>
  <c r="I302" i="4"/>
  <c r="L302" i="4"/>
  <c r="G321" i="4"/>
  <c r="R321" i="4"/>
  <c r="G332" i="4"/>
  <c r="O332" i="4"/>
  <c r="E60" i="1"/>
  <c r="E152" i="1"/>
  <c r="J133" i="4"/>
  <c r="P221" i="4"/>
  <c r="H290" i="4"/>
  <c r="F302" i="4"/>
  <c r="M302" i="4"/>
  <c r="Q302" i="4"/>
  <c r="H321" i="4"/>
  <c r="O321" i="4"/>
  <c r="D12" i="6"/>
  <c r="F60" i="1"/>
  <c r="E114" i="1"/>
  <c r="G152" i="1"/>
  <c r="G15" i="4"/>
  <c r="I133" i="4"/>
  <c r="F321" i="4"/>
  <c r="I321" i="4"/>
  <c r="M321" i="4"/>
  <c r="Q321" i="4"/>
  <c r="E302" i="4"/>
  <c r="H96" i="4"/>
  <c r="I221" i="4"/>
  <c r="G237" i="4"/>
  <c r="K237" i="4"/>
  <c r="R302" i="4"/>
  <c r="N321" i="4"/>
  <c r="E34" i="1"/>
  <c r="E91" i="1"/>
  <c r="F100" i="1"/>
  <c r="E15" i="4"/>
  <c r="F47" i="4"/>
  <c r="R47" i="4"/>
  <c r="L47" i="4"/>
  <c r="K221" i="4"/>
  <c r="E221" i="4"/>
  <c r="N237" i="4"/>
  <c r="R237" i="4"/>
  <c r="H237" i="4"/>
  <c r="G302" i="4"/>
  <c r="G60" i="1"/>
  <c r="F91" i="1"/>
  <c r="G100" i="1"/>
  <c r="G140" i="1"/>
  <c r="F152" i="1"/>
  <c r="M47" i="4"/>
  <c r="Q47" i="4"/>
  <c r="M133" i="4"/>
  <c r="Q133" i="4"/>
  <c r="F133" i="4"/>
  <c r="R133" i="4"/>
  <c r="P133" i="4"/>
  <c r="Q237" i="4"/>
  <c r="P237" i="4"/>
  <c r="P302" i="4"/>
  <c r="E100" i="1"/>
  <c r="O221" i="4"/>
  <c r="O237" i="4"/>
  <c r="N290" i="4"/>
  <c r="H8" i="4"/>
  <c r="E47" i="4"/>
  <c r="I47" i="4"/>
  <c r="O47" i="4"/>
  <c r="H133" i="4"/>
  <c r="L133" i="4"/>
  <c r="L237" i="4"/>
  <c r="M237" i="4"/>
  <c r="J332" i="4"/>
  <c r="G8" i="4"/>
  <c r="N133" i="4"/>
  <c r="H15" i="4"/>
  <c r="N15" i="4"/>
  <c r="E133" i="4"/>
  <c r="G221" i="4"/>
  <c r="E237" i="4"/>
  <c r="F237" i="4"/>
  <c r="J237" i="4"/>
  <c r="I290" i="4"/>
  <c r="N302" i="4"/>
  <c r="H25" i="12"/>
  <c r="K346" i="4" l="1"/>
  <c r="P346" i="4"/>
  <c r="E25" i="12"/>
  <c r="E9" i="12" s="1"/>
  <c r="E105" i="12" s="1"/>
  <c r="G173" i="1"/>
  <c r="F173" i="1"/>
  <c r="N346" i="4"/>
  <c r="E346" i="4"/>
  <c r="Q346" i="4"/>
  <c r="R346" i="4"/>
  <c r="I346" i="4"/>
  <c r="E173" i="1"/>
  <c r="M346" i="4"/>
  <c r="F346" i="4"/>
  <c r="L346" i="4"/>
  <c r="G346" i="4"/>
  <c r="H346" i="4"/>
  <c r="O346" i="4"/>
  <c r="J3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239" authorId="0" shapeId="0" xr:uid="{00000000-0006-0000-0100-000001000000}">
      <text>
        <r>
          <rPr>
            <b/>
            <sz val="8"/>
            <color indexed="81"/>
            <rFont val="Tahoma"/>
            <family val="2"/>
            <charset val="238"/>
          </rPr>
          <t>Autor:</t>
        </r>
        <r>
          <rPr>
            <sz val="8"/>
            <color indexed="81"/>
            <rFont val="Tahoma"/>
            <family val="2"/>
            <charset val="238"/>
          </rPr>
          <t xml:space="preserve">
szczegółowy plan od Małgosi</t>
        </r>
      </text>
    </comment>
    <comment ref="F239" authorId="0" shapeId="0" xr:uid="{00000000-0006-0000-0100-000002000000}">
      <text>
        <r>
          <rPr>
            <b/>
            <sz val="8"/>
            <color indexed="81"/>
            <rFont val="Tahoma"/>
            <family val="2"/>
            <charset val="238"/>
          </rPr>
          <t>Autor:</t>
        </r>
        <r>
          <rPr>
            <sz val="8"/>
            <color indexed="81"/>
            <rFont val="Tahoma"/>
            <family val="2"/>
            <charset val="238"/>
          </rPr>
          <t xml:space="preserve">
szczegółowy plan od Małgosi</t>
        </r>
      </text>
    </comment>
    <comment ref="H239" authorId="0" shapeId="0" xr:uid="{00000000-0006-0000-0100-000003000000}">
      <text>
        <r>
          <rPr>
            <b/>
            <sz val="8"/>
            <color indexed="81"/>
            <rFont val="Tahoma"/>
            <family val="2"/>
            <charset val="238"/>
          </rPr>
          <t>Autor:</t>
        </r>
        <r>
          <rPr>
            <sz val="8"/>
            <color indexed="81"/>
            <rFont val="Tahoma"/>
            <family val="2"/>
            <charset val="238"/>
          </rPr>
          <t xml:space="preserve">
szczegółowy plan od Małgosi</t>
        </r>
      </text>
    </comment>
    <comment ref="E244" authorId="0" shapeId="0" xr:uid="{00000000-0006-0000-0100-000004000000}">
      <text>
        <r>
          <rPr>
            <b/>
            <sz val="8"/>
            <color indexed="81"/>
            <rFont val="Tahoma"/>
            <family val="2"/>
            <charset val="238"/>
          </rPr>
          <t>Autor:</t>
        </r>
        <r>
          <rPr>
            <sz val="8"/>
            <color indexed="81"/>
            <rFont val="Tahoma"/>
            <family val="2"/>
            <charset val="238"/>
          </rPr>
          <t xml:space="preserve">
z UW dotacja - 3% które jest na pozostałe paragrafy 4010 4110 itd</t>
        </r>
      </text>
    </comment>
    <comment ref="F244" authorId="0" shapeId="0" xr:uid="{00000000-0006-0000-0100-000005000000}">
      <text>
        <r>
          <rPr>
            <b/>
            <sz val="8"/>
            <color indexed="81"/>
            <rFont val="Tahoma"/>
            <family val="2"/>
            <charset val="238"/>
          </rPr>
          <t>Autor:</t>
        </r>
        <r>
          <rPr>
            <sz val="8"/>
            <color indexed="81"/>
            <rFont val="Tahoma"/>
            <family val="2"/>
            <charset val="238"/>
          </rPr>
          <t xml:space="preserve">
z UW dotacja - 3% które jest na pozostałe paragrafy 4010 4110 itd</t>
        </r>
      </text>
    </comment>
    <comment ref="J244" authorId="0" shapeId="0" xr:uid="{00000000-0006-0000-0100-000006000000}">
      <text>
        <r>
          <rPr>
            <b/>
            <sz val="8"/>
            <color indexed="81"/>
            <rFont val="Tahoma"/>
            <family val="2"/>
            <charset val="238"/>
          </rPr>
          <t>Autor:</t>
        </r>
        <r>
          <rPr>
            <sz val="8"/>
            <color indexed="81"/>
            <rFont val="Tahoma"/>
            <family val="2"/>
            <charset val="238"/>
          </rPr>
          <t xml:space="preserve">
z UW dotacja - 3% które jest na pozostałe paragrafy 4010 4110 itd</t>
        </r>
      </text>
    </comment>
    <comment ref="E280" authorId="0" shapeId="0" xr:uid="{00000000-0006-0000-0100-000007000000}">
      <text>
        <r>
          <rPr>
            <b/>
            <sz val="8"/>
            <color indexed="81"/>
            <rFont val="Tahoma"/>
            <family val="2"/>
            <charset val="238"/>
          </rPr>
          <t>Autor:</t>
        </r>
        <r>
          <rPr>
            <sz val="8"/>
            <color indexed="81"/>
            <rFont val="Tahoma"/>
            <family val="2"/>
            <charset val="238"/>
          </rPr>
          <t xml:space="preserve">
jak moje wyliczenia maja się do zapotrzebowania Małgosi</t>
        </r>
      </text>
    </comment>
  </commentList>
</comments>
</file>

<file path=xl/sharedStrings.xml><?xml version="1.0" encoding="utf-8"?>
<sst xmlns="http://schemas.openxmlformats.org/spreadsheetml/2006/main" count="1201" uniqueCount="664">
  <si>
    <t>Plan dochodów budżetu gminy na 2011 r.</t>
  </si>
  <si>
    <t>w  złotych</t>
  </si>
  <si>
    <t>Dział</t>
  </si>
  <si>
    <t>Rozdział</t>
  </si>
  <si>
    <t>§</t>
  </si>
  <si>
    <t>Treść</t>
  </si>
  <si>
    <t>Plan
2011 r.</t>
  </si>
  <si>
    <t>z tego</t>
  </si>
  <si>
    <t>bieżące</t>
  </si>
  <si>
    <t>majątkowe</t>
  </si>
  <si>
    <t>010</t>
  </si>
  <si>
    <t>Rolnictwo i łowiectwo</t>
  </si>
  <si>
    <t>01010</t>
  </si>
  <si>
    <t>Infrastruktura wodociągowa i sanitarna wsi</t>
  </si>
  <si>
    <t>0920</t>
  </si>
  <si>
    <t>Pozostałe odsetki</t>
  </si>
  <si>
    <t>0970</t>
  </si>
  <si>
    <t>Wpływy z różnych dochodów – partycypacja – za włączenie się do istniejących sieci wodociągowych</t>
  </si>
  <si>
    <t>6207</t>
  </si>
  <si>
    <t>Dotacje celowe w ramach programów finansowanych z udziałem środków europejskich</t>
  </si>
  <si>
    <t>01095</t>
  </si>
  <si>
    <t>Pozostała działalność</t>
  </si>
  <si>
    <t>2010</t>
  </si>
  <si>
    <t>Dotacje celowe otrzymane z budżetu państwa na realizacje zadań bieżących z zakresu administracji rządowej oraz innych zadań, zleconych gminie</t>
  </si>
  <si>
    <t>020</t>
  </si>
  <si>
    <t>Leśnictwo</t>
  </si>
  <si>
    <t>02095</t>
  </si>
  <si>
    <t>0750</t>
  </si>
  <si>
    <t>Dochody z najmu i dzierżawy</t>
  </si>
  <si>
    <t>600</t>
  </si>
  <si>
    <t>Transport i łączność</t>
  </si>
  <si>
    <t>60014</t>
  </si>
  <si>
    <t xml:space="preserve">Drogi publiczne powiatowe </t>
  </si>
  <si>
    <t>2320</t>
  </si>
  <si>
    <t>Dotacje celowe otrzymane z powiatu na zadania bieżące realizowane na podstawie porozumienia między jednostkami samorządu terytorialnego</t>
  </si>
  <si>
    <t>60016</t>
  </si>
  <si>
    <t>Drogi publiczne gminne</t>
  </si>
  <si>
    <t>2700</t>
  </si>
  <si>
    <t>Środki na dofinansowanie własnych zadań bieżących gmin pozyskane z innych źródeł</t>
  </si>
  <si>
    <t>6300</t>
  </si>
  <si>
    <t>Wpływy z tytułu pomocy finansowej udzielanej między jst na dofinansowanie własnych zadań inwestycyjnych i zakupów inwestycyjnych</t>
  </si>
  <si>
    <t>700</t>
  </si>
  <si>
    <t>Gospodarka mieszkaniowa</t>
  </si>
  <si>
    <t>70005</t>
  </si>
  <si>
    <t>Gospodarka gruntami i nieruchomościami</t>
  </si>
  <si>
    <t>0470</t>
  </si>
  <si>
    <t>Wpływy z opłat za zarząd, użytkowanie i użytkowanie wieczyste nieruchomości</t>
  </si>
  <si>
    <t>0490</t>
  </si>
  <si>
    <t>Opłaty adiacenckie</t>
  </si>
  <si>
    <t>Dochody z najmu i dzierżawy składników majątkowych jednostki samorządu terytorialnego oraz innych umów o podobnym charakterze</t>
  </si>
  <si>
    <t>0770</t>
  </si>
  <si>
    <t>Wpływy z tytułu odpłatnego nabycia prawa własności nieruchomości</t>
  </si>
  <si>
    <t>710</t>
  </si>
  <si>
    <t>Działalność usługowa</t>
  </si>
  <si>
    <t>71004</t>
  </si>
  <si>
    <t>Plany zagospodarowania przestrzennego</t>
  </si>
  <si>
    <t>Wpływy z rent planistycznych</t>
  </si>
  <si>
    <t>750</t>
  </si>
  <si>
    <t>Administracja publiczna</t>
  </si>
  <si>
    <t>75011</t>
  </si>
  <si>
    <t>Warmińsko – Mazurski Urząd Wojewódzki w Olsztynie</t>
  </si>
  <si>
    <t>Dotacje celowe otrzymane z budżetu państwa na realizację zadań bieżących z zakresu administracji rządowej oraz innych zadań, zleconych gminie</t>
  </si>
  <si>
    <t>75023</t>
  </si>
  <si>
    <t>Urząd Gminy w Gietrzwałdzie</t>
  </si>
  <si>
    <t>0570</t>
  </si>
  <si>
    <t>Grzywny, mandaty i inne kary pieniężne od osób fizycznych</t>
  </si>
  <si>
    <t>0830</t>
  </si>
  <si>
    <t>Wpływy z usług</t>
  </si>
  <si>
    <t>0960</t>
  </si>
  <si>
    <t>Otrzymane darowizny w postaci pieniężnej</t>
  </si>
  <si>
    <t>Wpływy z różnych dochodów</t>
  </si>
  <si>
    <t>2360</t>
  </si>
  <si>
    <t>Dochody jednostek samorządu terytorialnego związane z realizacją zadań z zakresu administracji rządowej oraz innych zadań zleconych ustawami</t>
  </si>
  <si>
    <t>75056</t>
  </si>
  <si>
    <t>Spis powszechny i inne</t>
  </si>
  <si>
    <t>75075</t>
  </si>
  <si>
    <t xml:space="preserve">Promocja jednostek samorządu terytorialnego </t>
  </si>
  <si>
    <t>751</t>
  </si>
  <si>
    <t>Urzędy naczelnych organów władzy państwowej, kontroli i ochrony prawa oraz sądownictwa</t>
  </si>
  <si>
    <t>75101</t>
  </si>
  <si>
    <t>Prowadzenie i aktualizacja stałego rejestru wyborców</t>
  </si>
  <si>
    <t>75107</t>
  </si>
  <si>
    <t>Wybory Prezydenta Rzeczpospolitej Polskiej</t>
  </si>
  <si>
    <t>75109</t>
  </si>
  <si>
    <t>Wybory do rad gmin, rad powiatów i sejmików województw, wybory wójtów, burmistrzów i prezydentów miast oraz referenda gminne, powiatowe i wojewódzkie</t>
  </si>
  <si>
    <t>754</t>
  </si>
  <si>
    <t>Bezpieczeństwo publiczne i ochrona przeciwpożarowa</t>
  </si>
  <si>
    <t>75412</t>
  </si>
  <si>
    <t>Ochotnicze Straże Pożarne</t>
  </si>
  <si>
    <t>75415</t>
  </si>
  <si>
    <t>Zadania ratownictwa górskiego i wodnego</t>
  </si>
  <si>
    <t>6290</t>
  </si>
  <si>
    <t>Środki na dofinansowanie własnych inwestycji gmin pozyskane z innych źródeł</t>
  </si>
  <si>
    <t>756</t>
  </si>
  <si>
    <t>Dochody od osób prawnych, od osób fizycznych i od innych jednostek nieposiadających osobowości prawnej oraz wydatki związane z ich poborem</t>
  </si>
  <si>
    <t>75601</t>
  </si>
  <si>
    <t>Wpływy z podatku dochodowego od osób fizycznych</t>
  </si>
  <si>
    <t>0350</t>
  </si>
  <si>
    <t>Podatek od działalności gospodarczej osób fizycznych, opłacany w formie karty podatkowej</t>
  </si>
  <si>
    <t>0910</t>
  </si>
  <si>
    <t>Odsetki od nieterminowych wpłat z tytułu podatków i opłat</t>
  </si>
  <si>
    <t>75615</t>
  </si>
  <si>
    <t>Wpływy z podatku rolnego, podatku leśnego, podatku od czynności cywilno- prawnych, podatków i opłat lokalnych od osób prawnych i innych jednostek organizacyjnych</t>
  </si>
  <si>
    <t>0310</t>
  </si>
  <si>
    <t>Podatek od nieruchomości</t>
  </si>
  <si>
    <t>0320</t>
  </si>
  <si>
    <t>Podatek rolny</t>
  </si>
  <si>
    <t>0330</t>
  </si>
  <si>
    <t>Podatek leśny</t>
  </si>
  <si>
    <t>0340</t>
  </si>
  <si>
    <t>Podatek od środków transportowych</t>
  </si>
  <si>
    <t>0500</t>
  </si>
  <si>
    <t>Podatek od czynności cywilnoprawnych</t>
  </si>
  <si>
    <t>2440</t>
  </si>
  <si>
    <t>Dotacja przekazana z PFRON</t>
  </si>
  <si>
    <t>75616</t>
  </si>
  <si>
    <t xml:space="preserve">Wpływy z podatku rolnego, podatku leśnego, podatku od spadków i darowizn, podatku od czynności cywilnoprawnych oraz podatków i opłat lokalnych od osób fizycznych </t>
  </si>
  <si>
    <t>0360</t>
  </si>
  <si>
    <t>Podatek od spadków i darowizn</t>
  </si>
  <si>
    <t>0430</t>
  </si>
  <si>
    <t>Wpływy z opłaty targowej</t>
  </si>
  <si>
    <t>0440</t>
  </si>
  <si>
    <t>Wpływy z opłaty miejscowej</t>
  </si>
  <si>
    <t>Wpływy z opłaty prolongacyjnej</t>
  </si>
  <si>
    <t>Podatek od czynności cywilnoprawnej</t>
  </si>
  <si>
    <t>0690</t>
  </si>
  <si>
    <t>Wpływy z różnych opłat – koszty upomnienia</t>
  </si>
  <si>
    <t>Odsetki od nieterminowych wpłat z tytułu podatków i innych opłat</t>
  </si>
  <si>
    <t>75618</t>
  </si>
  <si>
    <t>Wpływy z innych opłat stanowiących dochody jst na podstawie ustaw</t>
  </si>
  <si>
    <t>0410</t>
  </si>
  <si>
    <t>Wpływy  opłaty skarbowej</t>
  </si>
  <si>
    <t>0480</t>
  </si>
  <si>
    <t>Wpływy z opłat za zezwolenie na sprzedaż alkoholu</t>
  </si>
  <si>
    <t>75621</t>
  </si>
  <si>
    <t>Udział gmin w podatkach stanowiących dochód budżetu państwa</t>
  </si>
  <si>
    <t>0010</t>
  </si>
  <si>
    <t>Podatek dochodowy od osób fizycznych</t>
  </si>
  <si>
    <t>0020</t>
  </si>
  <si>
    <t>Podatek dochodowy od osób prawnych</t>
  </si>
  <si>
    <t>758</t>
  </si>
  <si>
    <t>Różne rozliczenia</t>
  </si>
  <si>
    <t>75801</t>
  </si>
  <si>
    <t>Część oświatowa subwencji ogólnej dla jednostek samorządu terytorialnego</t>
  </si>
  <si>
    <t>2920</t>
  </si>
  <si>
    <t>Subwencje ogólna z budżetu państwa</t>
  </si>
  <si>
    <t>75807</t>
  </si>
  <si>
    <t>Część wyrównawcza subwencji ogólnej dla gmin</t>
  </si>
  <si>
    <t>75814</t>
  </si>
  <si>
    <t>Różne rozliczenia finansowe</t>
  </si>
  <si>
    <t>Pozostałe odsetki od rachunków bankowych</t>
  </si>
  <si>
    <t>75831</t>
  </si>
  <si>
    <t>Część równoważąca subwencji ogólnej dla gmin</t>
  </si>
  <si>
    <t>801</t>
  </si>
  <si>
    <t>Oświata i wychowanie</t>
  </si>
  <si>
    <t>80101</t>
  </si>
  <si>
    <t>Szkoły podstawowe</t>
  </si>
  <si>
    <t>2030</t>
  </si>
  <si>
    <t>Dotacje celowe otrzymane z budżetu państwa na realizację własnych zadań bieżących gmin</t>
  </si>
  <si>
    <t>80104</t>
  </si>
  <si>
    <t>Przedszkola</t>
  </si>
  <si>
    <t>Wpływy z innych lokalnych opłat pobieranych przez jednostki samorządu terytorialnego na podstawie odrębnych ustaw</t>
  </si>
  <si>
    <t>80110</t>
  </si>
  <si>
    <t>Gimnazjum w Gietrzwałdzie</t>
  </si>
  <si>
    <t>80113</t>
  </si>
  <si>
    <t>Dowożenie uczniów do szkół</t>
  </si>
  <si>
    <t>80148</t>
  </si>
  <si>
    <t>Stołówki szkolne i przedszkolne</t>
  </si>
  <si>
    <t>852</t>
  </si>
  <si>
    <t>Pomoc społeczna</t>
  </si>
  <si>
    <t>85202</t>
  </si>
  <si>
    <t>Domy pomocy społecznej</t>
  </si>
  <si>
    <t>85212</t>
  </si>
  <si>
    <t>Świadczenia rodzinne oraz składki na ubezpieczenie emerytalne i rentowe z ubezpieczenia społecznego</t>
  </si>
  <si>
    <t>Dochody gminy związane z realizacją zadań z zakresu administracji rządowej oraz innych zadań zleconych ustawami</t>
  </si>
  <si>
    <t>85213</t>
  </si>
  <si>
    <t>Składki na ubezpieczenie zdrowotne opłacane za osoby pobierające niektóre  świadczenia z pomocy społecznej</t>
  </si>
  <si>
    <t>85214</t>
  </si>
  <si>
    <t>Zasiłki i pomoc w naturze oraz składki na ubezpieczenie emerytalne i rentowe</t>
  </si>
  <si>
    <t>85216</t>
  </si>
  <si>
    <t>Zasiłki stałe</t>
  </si>
  <si>
    <t>85219</t>
  </si>
  <si>
    <t xml:space="preserve">Gminny Ośrodek Pomocy Społecznej w Gietrzwałdzie </t>
  </si>
  <si>
    <t>85228</t>
  </si>
  <si>
    <t>Usługi opiekuńcze</t>
  </si>
  <si>
    <t>85295</t>
  </si>
  <si>
    <t>853</t>
  </si>
  <si>
    <t>Pozostałe zadania w zakresie polityki społecznej</t>
  </si>
  <si>
    <t>85395</t>
  </si>
  <si>
    <t>2007</t>
  </si>
  <si>
    <t>2009</t>
  </si>
  <si>
    <t>Dotacje celowe w ramach programów finansowanych z udziałem środków własnych</t>
  </si>
  <si>
    <t>854</t>
  </si>
  <si>
    <t>Edukacyjna opieka wychowawcza</t>
  </si>
  <si>
    <t>85415</t>
  </si>
  <si>
    <t>Pomoc materialna dla uczniów</t>
  </si>
  <si>
    <t>900</t>
  </si>
  <si>
    <t xml:space="preserve">Gospodarka komunalna i ochrona środowiska </t>
  </si>
  <si>
    <t>90001</t>
  </si>
  <si>
    <t>Gospodarka ściekowa i ochrona wód</t>
  </si>
  <si>
    <t>Wpływy z różnych dochodów w tym: Partycypacja w kosztach bud. kanalizacji</t>
  </si>
  <si>
    <t>90002</t>
  </si>
  <si>
    <t>Gospodarka odpadami</t>
  </si>
  <si>
    <t>0400</t>
  </si>
  <si>
    <t>Wpływy z opłaty produktowej</t>
  </si>
  <si>
    <t>90011</t>
  </si>
  <si>
    <t>Fundusz Ochrony Środowiska i Gospodarki Wodnej</t>
  </si>
  <si>
    <t>90019</t>
  </si>
  <si>
    <t>Wpływy i wydatki związane z gromadzeniem środków z opłat i kar za korzystanie ze środowiska</t>
  </si>
  <si>
    <t>Wpływy z różnych opłat</t>
  </si>
  <si>
    <t>90095</t>
  </si>
  <si>
    <t>921</t>
  </si>
  <si>
    <t>Kultura i ochrona dziedzictwa narodowego</t>
  </si>
  <si>
    <t>92109</t>
  </si>
  <si>
    <t>Domy i ośrodki kultury, świetlice i kluby</t>
  </si>
  <si>
    <t>92116</t>
  </si>
  <si>
    <t>Biblioteki</t>
  </si>
  <si>
    <t>Dotacje celowe otrzymane z powiatu na zadania bieżące realizowane na podstawie porozumień między jednostkami samorządu terytorialnego</t>
  </si>
  <si>
    <t>92195</t>
  </si>
  <si>
    <t>926</t>
  </si>
  <si>
    <t>Kultura fizyczna i sport</t>
  </si>
  <si>
    <t>92601</t>
  </si>
  <si>
    <t>Obiekty sportowe</t>
  </si>
  <si>
    <t>0580</t>
  </si>
  <si>
    <t>Grzywny i inne kary pieniężne od osób prawnych</t>
  </si>
  <si>
    <t>Wpływ z tytułu pomocy finansowej udzielanej między jednostkami samorządu terytorialnego na dofinansowanie własnych zadań inwestycyjnych i zakupów inwestycyjnych</t>
  </si>
  <si>
    <t>6330</t>
  </si>
  <si>
    <t>Dotacje celowe otrzymane z budżetu państwa na realizację inwestycji i zakupów inwestycyjnych własnych gmin</t>
  </si>
  <si>
    <t>92695</t>
  </si>
  <si>
    <t>Dochody ogółem</t>
  </si>
  <si>
    <t>§*</t>
  </si>
  <si>
    <t>Nazwa</t>
  </si>
  <si>
    <t>Plan
na 2011 r.</t>
  </si>
  <si>
    <t>w tym:</t>
  </si>
  <si>
    <t>Wydatki bieżące</t>
  </si>
  <si>
    <t>z tego:</t>
  </si>
  <si>
    <t>Wynagro-
dzenia i składki od nich naliczane</t>
  </si>
  <si>
    <t>wydatki związane z realizacją statutowych zadań jednostek</t>
  </si>
  <si>
    <t>Dotacje na zadania bieżące</t>
  </si>
  <si>
    <t>świadczenia na rzecz osób fizycznych</t>
  </si>
  <si>
    <t>w. na programy finansowane  z udziałem środków opisanych w art. 5 ust. 1 pkt 2. i 3 ufp w części zw. z realizacją zadań jst</t>
  </si>
  <si>
    <t>Wypłaty
z tytułu poręczeń
i gwarancji udzielonych przez jst przypadajace do spłaty w roku budżetowym</t>
  </si>
  <si>
    <t>Wydatki na obsługę długu</t>
  </si>
  <si>
    <t>wydatki majątkowe</t>
  </si>
  <si>
    <t xml:space="preserve">inwestycje i zakupy inwestycyjne </t>
  </si>
  <si>
    <t xml:space="preserve">inwestycje i zakupy inwestycyjnena programy finansowane z udziałem środków wym. w art.5 ust. 1 pkt 2. i 3 ufp  </t>
  </si>
  <si>
    <t>zakup i objęcie akcji i udziałów</t>
  </si>
  <si>
    <t>wniesienie wkładów do spółek prawa handlowego</t>
  </si>
  <si>
    <t>ROLNICTWO I  ŁOWIECTWO</t>
  </si>
  <si>
    <t xml:space="preserve">Infrastruktura wodociągowa </t>
  </si>
  <si>
    <t>I  sanitacyjna wsi</t>
  </si>
  <si>
    <t xml:space="preserve">Wydatki inwestycyjne jednostek  budżetowych  </t>
  </si>
  <si>
    <t>Wydatki inwestycyjne jednostek  budżetowych  pozostałe</t>
  </si>
  <si>
    <t>01030</t>
  </si>
  <si>
    <t>Izby Rolnicze</t>
  </si>
  <si>
    <t>Wpłaty gmin na rzecz izb rolniczych</t>
  </si>
  <si>
    <t xml:space="preserve">Składki na ubezpieczenie społeczne </t>
  </si>
  <si>
    <t>Składki na Fundusz  Pracy</t>
  </si>
  <si>
    <t>Wynagrodzenia bezosobowe</t>
  </si>
  <si>
    <t>Zakup materiałów i wyposażenia</t>
  </si>
  <si>
    <t>TRANSPORT I ŁĄCZNOŚĆ</t>
  </si>
  <si>
    <t>Utrzymanie dróg   powiatowych</t>
  </si>
  <si>
    <t>Zakup usług remontowych w zakresie utrzymania dróg</t>
  </si>
  <si>
    <t>Zakup  usług  pozostałych</t>
  </si>
  <si>
    <t xml:space="preserve">Zakup usług remontowych w zakresie bieżącego utrzymania dróg oraz remont chodników </t>
  </si>
  <si>
    <t>Różne  opłaty i składki</t>
  </si>
  <si>
    <t>Wydatki inwestycyjne jednostek budżetowych</t>
  </si>
  <si>
    <t xml:space="preserve">Składki na ubezpieczenia społeczne </t>
  </si>
  <si>
    <t>Fundusz sołecki</t>
  </si>
  <si>
    <t>Zakup usług remontowych</t>
  </si>
  <si>
    <t>TURYSTYKA</t>
  </si>
  <si>
    <t>Ośrodki informacji turystycznej</t>
  </si>
  <si>
    <t>Dotacje celowe przekazane do samorządu województwana zadania bieżące realizowane na podstawie porozumień między między JST</t>
  </si>
  <si>
    <t>Dotacje celowe przekazane do samorządu województwa na inwestycje i zakupy inwestycyjne realizowane na podstawie porozumień między JST</t>
  </si>
  <si>
    <t>GOSPODARKA  MIESZKANIOWA</t>
  </si>
  <si>
    <t xml:space="preserve">Gospodarka gruntami </t>
  </si>
  <si>
    <t xml:space="preserve"> i nieruchomościami</t>
  </si>
  <si>
    <t xml:space="preserve"> Zakup  usług pozostałych </t>
  </si>
  <si>
    <t xml:space="preserve">Wydatki na zakupy inwestycyjne  </t>
  </si>
  <si>
    <t>Nabycie dz. Biesal 4,94ha –11.700</t>
  </si>
  <si>
    <t>Zakup nieruchomości Biesal – 101.582</t>
  </si>
  <si>
    <t>Nabycie drogi Gronity Starkiewicz – 13.873</t>
  </si>
  <si>
    <t>Nabycie dz.Gronity Nikiel – 33.167</t>
  </si>
  <si>
    <t>Nabycie dz.Łupstych –</t>
  </si>
  <si>
    <t xml:space="preserve">Nabycie dz.Sząbruk - </t>
  </si>
  <si>
    <t>Zakup usług pozostałych</t>
  </si>
  <si>
    <t>ADMINISTRACJA PUBLICZNA</t>
  </si>
  <si>
    <t>Urząd Wojewódzki w Olsztynie</t>
  </si>
  <si>
    <t>Wynagrodzenia osobowe pracowników</t>
  </si>
  <si>
    <t>Dodatkowe wynagrodzenie roczne</t>
  </si>
  <si>
    <t>Rada Gminy Gietrzwałd</t>
  </si>
  <si>
    <t>Różne  wydatki na rzecz osób fizycznych diety radnych, ryczałt przewodniczącego</t>
  </si>
  <si>
    <t>Zakup  materiałów i wyposażenia</t>
  </si>
  <si>
    <t>Zakup  usług pozostałych</t>
  </si>
  <si>
    <t>Urząd  Gminy w Gietrzwałdzie</t>
  </si>
  <si>
    <t xml:space="preserve">Nagrody i wydatki osobowe nie zaliczone do  wynagrodzenia – konserwacja odzieży, zakup odzieży </t>
  </si>
  <si>
    <t>Wynagrodzenia osobowe</t>
  </si>
  <si>
    <t>Składki na Fundusz Pracy</t>
  </si>
  <si>
    <t>Zakup  energii</t>
  </si>
  <si>
    <t xml:space="preserve">Zakup usług remontowych </t>
  </si>
  <si>
    <t>Zakup usług zdrowotnych</t>
  </si>
  <si>
    <t>Zakup usług dostępu do sieci internet</t>
  </si>
  <si>
    <t>Opłaty z tytułu zakupu usług telekomunikacyjnych telefonii komórkowej</t>
  </si>
  <si>
    <t>Opłaty z tytułu zakupu usług telekomunikacyjnych telefonii stacjonarnej</t>
  </si>
  <si>
    <t>Podróże  służbowe  krajowe</t>
  </si>
  <si>
    <t>Odpisy na Zakładowy Fundusz Świadczeń Socjalnych</t>
  </si>
  <si>
    <t>Szkolenia pracowników niebędących członkami korpusu służby cywilnej</t>
  </si>
  <si>
    <t xml:space="preserve">Wydatki na zakupy inwestycyjne jednostek budżetowych </t>
  </si>
  <si>
    <t>Promocja Gminy Gietrzwałd</t>
  </si>
  <si>
    <t>Dotacja celowa  z budżetu na  finansowanie lub dofinansowanie zadań zleconych do  realizacji stowarzyszeniom</t>
  </si>
  <si>
    <t>Wpłaty na PFRON</t>
  </si>
  <si>
    <t>Zakup energii</t>
  </si>
  <si>
    <t>Różne opłaty i składki</t>
  </si>
  <si>
    <t xml:space="preserve">Urzędy naczelnych organów władzy państwowej, kontroli i ochrony prawa oraz sądownictwa </t>
  </si>
  <si>
    <t xml:space="preserve">Prowadzenie i aktualizacja stałego rejestru wyborców </t>
  </si>
  <si>
    <t>Składki na ubezpieczenie społeczne</t>
  </si>
  <si>
    <t xml:space="preserve">Bezpieczeństwo publiczne </t>
  </si>
  <si>
    <t>i ochrona przeciwpożarowa</t>
  </si>
  <si>
    <t xml:space="preserve">Różne wydatki na rzecz osób fizycznych </t>
  </si>
  <si>
    <t>Różne  opłaty  i składki</t>
  </si>
  <si>
    <t xml:space="preserve">Obrona cywilna </t>
  </si>
  <si>
    <t xml:space="preserve">Wynagrodzenia bezosobowe </t>
  </si>
  <si>
    <t>Zakup masek ( 16x530)= 8.480</t>
  </si>
  <si>
    <t>Podróże  służbowe krajowe</t>
  </si>
  <si>
    <r>
      <t>Zarządzanie kryzysowe</t>
    </r>
    <r>
      <rPr>
        <b/>
        <sz val="14"/>
        <color indexed="8"/>
        <rFont val="Times New Roman"/>
        <family val="1"/>
        <charset val="238"/>
      </rPr>
      <t xml:space="preserve"> </t>
    </r>
  </si>
  <si>
    <t>Rezerwy</t>
  </si>
  <si>
    <t>Dochody od osób prawnych , od osób fizycznych i od innych jednostek nieposiadających  osobowości prawnej oraz wydatki związane z ich poborem</t>
  </si>
  <si>
    <t>Pobór podatków, opłat i niepodatkowych należności budżetowych</t>
  </si>
  <si>
    <t xml:space="preserve">Wynagrodzenie agencyjno-prowizyjne </t>
  </si>
  <si>
    <t>Składki na ubezpieczenie  społeczne</t>
  </si>
  <si>
    <t>Obsługa długu publicznego</t>
  </si>
  <si>
    <t>Obsługa papierów wartościowych, kredytów i pożyczek jednostek samorządu terytorialnego</t>
  </si>
  <si>
    <t>Odsetki od samorządowych papierów wartościowych lub zaciągniętych przez jednostkę samorządu terytorialnego kredytów i pożyczek</t>
  </si>
  <si>
    <t xml:space="preserve">Różne rozliczenia </t>
  </si>
  <si>
    <t>Rezerwy ogólne i celowe</t>
  </si>
  <si>
    <t>OŚWIATA I WYCHOWANIE</t>
  </si>
  <si>
    <t xml:space="preserve"> Nagrody i wydatki osobowe nie zaliczone do  wynagrodzenia - dodatki mieszkaniowe, wiejskie dla nauczycieli, konserwacja odzieży, pomoc zdrowotna dla nauczycieli</t>
  </si>
  <si>
    <t>Zakup pomocy naukowych, dydaktycznych i książek</t>
  </si>
  <si>
    <t>Odpisy  na Zakładowy Fundusz Świadczeń Socjalnych</t>
  </si>
  <si>
    <t xml:space="preserve">Przedszkola </t>
  </si>
  <si>
    <t>Dotacja podmiotowa z budżetu dla niepublicznej jednostki systemu oświaty</t>
  </si>
  <si>
    <t>Przedszkole Niepubliczne JAŚ I MAŁGOSIA w Sząbruku</t>
  </si>
  <si>
    <t xml:space="preserve">Nagrody i wynagrodzenia osobowe nie zaliczane do wynagrodzeń  - dodatki mieszkaniowe, wiejskie dla nauczycieli, konserwacja odzieży, pomoc zdrowotna dla nauczycieli </t>
  </si>
  <si>
    <t>Wynagrodzenie osobowe pracowników</t>
  </si>
  <si>
    <t xml:space="preserve"> Składki na ubezpieczenie społeczne </t>
  </si>
  <si>
    <t xml:space="preserve"> Składki na  Fundusz Pracy</t>
  </si>
  <si>
    <t>Zakup  środków żywności</t>
  </si>
  <si>
    <t>Zakup usług przez jednostki samorządu terytorialnego od innych jednostek samorządu terytorialnego</t>
  </si>
  <si>
    <t xml:space="preserve"> Odpisy na Zakładowy Fundusz Świadczeń Socjalnych</t>
  </si>
  <si>
    <t>Gimnazja</t>
  </si>
  <si>
    <t>Nagrody i wydatki osobowe nie za-liczone do wynagrodzenia -Dodatki mieszkaniowe, wiejskie dla nauczycieli, konserwacja odzieży pomoc zdrowotna dla nauczycieli</t>
  </si>
  <si>
    <t>Składki na  Fundusz Pracy</t>
  </si>
  <si>
    <t>Zakup  pomocy naukowych, dydaktycznych i książek</t>
  </si>
  <si>
    <t>Zakup  usług pozostałych (SKS 4.000)</t>
  </si>
  <si>
    <t>Podróże służbowe  krajowe</t>
  </si>
  <si>
    <t xml:space="preserve"> Nagrody i wydatki osobowe niezaliczone do wynagrodzeń konserwacja odzieży</t>
  </si>
  <si>
    <t>Dokształcanie i doskonalenie nauczycieli</t>
  </si>
  <si>
    <t>Stołówki szkolne</t>
  </si>
  <si>
    <t xml:space="preserve">Nagrody i wydatki osobowe niezaliczone do wynagrodzeń konserwacja odzieży </t>
  </si>
  <si>
    <t>Odpisy na Zakładowy Fundusz Świadczeń Socjalnych dla nauczycieli emerytów</t>
  </si>
  <si>
    <t>OCHRONA ZDROWIA</t>
  </si>
  <si>
    <t>Zwalczanie narkomanii</t>
  </si>
  <si>
    <t>Przeciwdziałanie alkoholizmowi</t>
  </si>
  <si>
    <t>POMOC SPOŁECZNA</t>
  </si>
  <si>
    <t>Domy Pomocy Społecznej</t>
  </si>
  <si>
    <t>Opłaty za pobyt w domu opieki społecznej</t>
  </si>
  <si>
    <t>Zadania w zakresie przeciwdziałania przemocy w rodzinie</t>
  </si>
  <si>
    <t xml:space="preserve">Zakup materiałów i wyposażenia </t>
  </si>
  <si>
    <t>Świadczenia społeczne</t>
  </si>
  <si>
    <t>Opłaty za administrowanie i czynsze za budynki, lokale  i pomieszczenia garażowe</t>
  </si>
  <si>
    <t>Podróże służbowe krajowe</t>
  </si>
  <si>
    <t xml:space="preserve">Składki na ubezpieczenie zdrowotne opłacane za osoby pobierające niektóre świadczenia z pomocy społecznej </t>
  </si>
  <si>
    <t>Składki na ubezpieczenie zdrowotne</t>
  </si>
  <si>
    <t>Zasiłki i pomoc w naturze oraz składki na ubezpieczenie społeczne i zdrowotne</t>
  </si>
  <si>
    <t xml:space="preserve">Dodatki mieszkaniowe </t>
  </si>
  <si>
    <t>Gminny Ośrodek Pomocy Społecznej w Gietrzwałdzie</t>
  </si>
  <si>
    <t>Nagrody i wynagrodzenia osobowe nie zaliczane do wynagrodzeń  - Konserwacja odzieży, zakup odzieży</t>
  </si>
  <si>
    <t>Usługi opiekuńcze i specjalistyczne   usługi opiekuńcze</t>
  </si>
  <si>
    <t>Nagrody i wynagrodzenia osobowe nie zaliczane do wynagrodzeń  - Konserwacja odzieży</t>
  </si>
  <si>
    <t>Świadczenia  społeczne –Realizacja Rządowego Programu „Pomoc państwa w zakresie dożywiania „ oraz prace społeczno - użyteczne</t>
  </si>
  <si>
    <t xml:space="preserve">Świetlice szkolne </t>
  </si>
  <si>
    <t>Nagrody i wynagrodzenia osobowe nie zaliczane do wynagrodzeń, dodatki mieszkaniowe, wiejskie dla nauczycieli, pomoc zdrowotna dla nauczycieli</t>
  </si>
  <si>
    <t xml:space="preserve">Dotacja celowa z budżetu na finansowanie lub dofinansowanie zadań zleconych do realizacji fundacjom </t>
  </si>
  <si>
    <t xml:space="preserve">Gospodarka  komunalna </t>
  </si>
  <si>
    <t>i ochrona środowiska</t>
  </si>
  <si>
    <t xml:space="preserve">Wydatki na zakup i objęcie akcji, wniesienie wkładów do spółek prawa handlowego  oraz na uzupełnienie funduszy statutowych  </t>
  </si>
  <si>
    <t>Oświetlenie ulic, placów i dróg,</t>
  </si>
  <si>
    <t>Zakup  usług  remontowych</t>
  </si>
  <si>
    <t>Zakład gospodarki komunalnej w Gietrzwałdzie</t>
  </si>
  <si>
    <t>Dotacja przedmiotowa z budżetu dla zakładu budżetowego</t>
  </si>
  <si>
    <t>Przelewy redystrybucyjne</t>
  </si>
  <si>
    <t>Domy i ośrodki kultury, świetlice, kluby</t>
  </si>
  <si>
    <t>Dotacje podmiotowe z budżetu dla Instytucji Kultury</t>
  </si>
  <si>
    <t>Dotacja podmiotowa z budżetu dla instytucji kultury</t>
  </si>
  <si>
    <t xml:space="preserve">Pozostała  działalność </t>
  </si>
  <si>
    <t>Stadion Gminny w Gietrzwałdzie</t>
  </si>
  <si>
    <t>Pozostała  działalność</t>
  </si>
  <si>
    <t xml:space="preserve">Wydatki inwestycyjne jednostek budżetowych pozostałe </t>
  </si>
  <si>
    <t>Ogółem wydatki</t>
  </si>
  <si>
    <t>Wydatki budżetu gminy na  2011 r.</t>
  </si>
  <si>
    <t>Dochody i wydatki związane z realizacją zadań z zakresu administracji rządowej i innych zadań zleconych odrębnymi ustawami w 2011 r.</t>
  </si>
  <si>
    <t>w złotych</t>
  </si>
  <si>
    <t>dochody -dotacje
ogółem</t>
  </si>
  <si>
    <t>Wydatki
ogółem (6+10)</t>
  </si>
  <si>
    <t>Wydatki
bieżące</t>
  </si>
  <si>
    <t>Wydatki
majątkowe</t>
  </si>
  <si>
    <t>wynagrodzenia</t>
  </si>
  <si>
    <t>pochodne od wynagrodzeń</t>
  </si>
  <si>
    <t>świadczenia społeczne</t>
  </si>
  <si>
    <t>OGÓŁEM</t>
  </si>
  <si>
    <r>
      <t>*</t>
    </r>
    <r>
      <rPr>
        <i/>
        <vertAlign val="superscript"/>
        <sz val="10"/>
        <rFont val="Arial CE"/>
        <family val="2"/>
        <charset val="238"/>
      </rPr>
      <t>)</t>
    </r>
    <r>
      <rPr>
        <i/>
        <sz val="10"/>
        <rFont val="Arial CE"/>
        <family val="2"/>
        <charset val="238"/>
      </rPr>
      <t xml:space="preserve"> - kol. 3 do wykorzystania fakultatywnego</t>
    </r>
  </si>
  <si>
    <t>L.p.</t>
  </si>
  <si>
    <t>Klasyfikacja</t>
  </si>
  <si>
    <t>Kwota</t>
  </si>
  <si>
    <t>Przewidywane</t>
  </si>
  <si>
    <t>Plan</t>
  </si>
  <si>
    <t>wykonanie 2010*</t>
  </si>
  <si>
    <t>2011 r.</t>
  </si>
  <si>
    <t>1.</t>
  </si>
  <si>
    <t>Planowane dochody</t>
  </si>
  <si>
    <t>2.</t>
  </si>
  <si>
    <t>Planowane wydatki</t>
  </si>
  <si>
    <t>Nadwyżka (1-2)</t>
  </si>
  <si>
    <t>Deficyt (1-2)</t>
  </si>
  <si>
    <t>I.</t>
  </si>
  <si>
    <t>Finansowanie (Przychody - Rozchody)</t>
  </si>
  <si>
    <t>Przychody ogółem:</t>
  </si>
  <si>
    <t>Kredyty</t>
  </si>
  <si>
    <t>§ 952</t>
  </si>
  <si>
    <t>Pożyczki</t>
  </si>
  <si>
    <t>3.</t>
  </si>
  <si>
    <t>Pożyczki na finansowanie zadań realizowanych z udziałem środków pochodzących z budżetu UE</t>
  </si>
  <si>
    <t>§ 903</t>
  </si>
  <si>
    <t>4.</t>
  </si>
  <si>
    <t>Spłaty pożyczek udzielonych</t>
  </si>
  <si>
    <t>§ 951</t>
  </si>
  <si>
    <t>5.</t>
  </si>
  <si>
    <t>Prywatyzacja majątku j.s.t.</t>
  </si>
  <si>
    <t xml:space="preserve">§ 941 do 944 </t>
  </si>
  <si>
    <t>6.</t>
  </si>
  <si>
    <t>Nadwyżka budżetu z lat ubiegłych</t>
  </si>
  <si>
    <t>§ 957</t>
  </si>
  <si>
    <t>7.</t>
  </si>
  <si>
    <t>Obligacje skarbowe</t>
  </si>
  <si>
    <t>§ 911</t>
  </si>
  <si>
    <t>8.</t>
  </si>
  <si>
    <t>Inne papiery wartościowe</t>
  </si>
  <si>
    <t>§  931</t>
  </si>
  <si>
    <t>9.</t>
  </si>
  <si>
    <t>Inne źródła (wolne środki)</t>
  </si>
  <si>
    <t>§ 955</t>
  </si>
  <si>
    <t>Rozchody ogółem :</t>
  </si>
  <si>
    <t>Spłaty kredytów</t>
  </si>
  <si>
    <t>§ 992</t>
  </si>
  <si>
    <t>Spłaty pożyczek</t>
  </si>
  <si>
    <t>Spłaty pożyczek otrzymanych na finan-sowanie zadań realizowanych z udziałem środków pochodzących z budżetu UE</t>
  </si>
  <si>
    <t>§ 963</t>
  </si>
  <si>
    <t>Udzielone pożyczki</t>
  </si>
  <si>
    <t>§ 991</t>
  </si>
  <si>
    <t>Lokaty</t>
  </si>
  <si>
    <t>§ 994</t>
  </si>
  <si>
    <t>Wykup papierów wartościowych</t>
  </si>
  <si>
    <t>§ 982</t>
  </si>
  <si>
    <t>Wykup obligacji</t>
  </si>
  <si>
    <t>§ 971</t>
  </si>
  <si>
    <t>Rozchody z tytułu innych rozliczeń</t>
  </si>
  <si>
    <t>§ 995</t>
  </si>
  <si>
    <t xml:space="preserve"> Przychody i rozchody budżetu w 2011 r.</t>
  </si>
  <si>
    <r>
      <t>*</t>
    </r>
    <r>
      <rPr>
        <vertAlign val="superscript"/>
        <sz val="10"/>
        <rFont val="Arial CE"/>
        <family val="2"/>
        <charset val="238"/>
      </rPr>
      <t>)</t>
    </r>
  </si>
  <si>
    <t>dotyczy tylko projektu</t>
  </si>
  <si>
    <t xml:space="preserve">            Wydatki jednostek pomocniczych w 2011 r.</t>
  </si>
  <si>
    <t>Lp.</t>
  </si>
  <si>
    <t>Nazwa jednostki pomocniczej lub sołectwa</t>
  </si>
  <si>
    <t>Liczba stałych mieszkańców na 30.06.2010</t>
  </si>
  <si>
    <t>kwota</t>
  </si>
  <si>
    <t>Łajsy</t>
  </si>
  <si>
    <t>Parwółki</t>
  </si>
  <si>
    <t>Unieszewo</t>
  </si>
  <si>
    <t>Biesal</t>
  </si>
  <si>
    <t>Dłużki</t>
  </si>
  <si>
    <t>Gietrzwałd</t>
  </si>
  <si>
    <t>Łęguty</t>
  </si>
  <si>
    <t>Gronity</t>
  </si>
  <si>
    <t>Guzowy Piec</t>
  </si>
  <si>
    <t>Jadaminy</t>
  </si>
  <si>
    <t>Naglady</t>
  </si>
  <si>
    <t>Naterki</t>
  </si>
  <si>
    <t>Pęglity</t>
  </si>
  <si>
    <t>Rapaty</t>
  </si>
  <si>
    <t>Śródka</t>
  </si>
  <si>
    <t>Woryty</t>
  </si>
  <si>
    <t>Sząbruk</t>
  </si>
  <si>
    <t>Tomaryny</t>
  </si>
  <si>
    <t>Łupstych</t>
  </si>
  <si>
    <t>Ogółem</t>
  </si>
  <si>
    <t>Plan przychodów i kosztów samorządowych zakładów budżetowych na 2011 r.</t>
  </si>
  <si>
    <t>Wyszczególnienie</t>
  </si>
  <si>
    <t>Stan środków obrotowych na początek roku</t>
  </si>
  <si>
    <t>Przychody</t>
  </si>
  <si>
    <t>Koszty</t>
  </si>
  <si>
    <t>Stan środków obrotowych na koniec roku</t>
  </si>
  <si>
    <t>ogółem</t>
  </si>
  <si>
    <t>w tym: wpłata do budżetu</t>
  </si>
  <si>
    <t>dotacje z budżetu</t>
  </si>
  <si>
    <t xml:space="preserve">§ 2650 </t>
  </si>
  <si>
    <t>§ 6210</t>
  </si>
  <si>
    <t>Samorządowe zakłady budżetowe</t>
  </si>
  <si>
    <t>1. Zakład Gospodarki       Komunalnej w Gietrzwałdzie</t>
  </si>
  <si>
    <t xml:space="preserve">Zadania inwestycyjne (roczne i wieloletnie) przewidziane do realizacji w 2011 r. </t>
  </si>
  <si>
    <t>Rozdz.</t>
  </si>
  <si>
    <t>Nazwa zadania inwestycyjnego realizowanego w 2011 roku</t>
  </si>
  <si>
    <t>Planowane wydatki na inwestycje wieloletnie przewidziane do realizacji w 2011 roku**</t>
  </si>
  <si>
    <t>Planowane wydatki inwestycyjne roczne</t>
  </si>
  <si>
    <t>Jednostka organizacyjna realizująca zadanie lub koordynująca program</t>
  </si>
  <si>
    <t>rok budżetowy 2011 (8+9+10+11)</t>
  </si>
  <si>
    <t>w tym źródła finansowania</t>
  </si>
  <si>
    <t>dochody własne j.s.t.</t>
  </si>
  <si>
    <t>kredyty
i pożyczki</t>
  </si>
  <si>
    <t>środki pochodzące
z innych  źródeł</t>
  </si>
  <si>
    <t>środki wymienione
w art. 5 ust. 1 pkt 2 i 3 u.f.p.</t>
  </si>
  <si>
    <t>§6057 §6059</t>
  </si>
  <si>
    <t>Budowa sieci wodociągowej i kanalizacji sanitarnej w m. Woryty</t>
  </si>
  <si>
    <t>x</t>
  </si>
  <si>
    <t>Urząd Gminy Gietrzwałd</t>
  </si>
  <si>
    <t>§6050 §6057</t>
  </si>
  <si>
    <t>Utworzenie strefy przedsiębiorczości w Barwinach wraz z budową infrastruktury drogowej i wodno-kanalizacyjnej</t>
  </si>
  <si>
    <t>Budoww sieci wodociągowej i kanalizacji sanitarnej w Nagladach</t>
  </si>
  <si>
    <t>Przebudowa drogi gminnej od drogi Gietrzwałd-Woryty w kierunku Rentyn</t>
  </si>
  <si>
    <t>630</t>
  </si>
  <si>
    <t>63001</t>
  </si>
  <si>
    <t>§2339 §6639</t>
  </si>
  <si>
    <t>Modernizacja i rozbudowa regionalnego systemu Informacji Turystycznej</t>
  </si>
  <si>
    <t>§6060</t>
  </si>
  <si>
    <t>Zakup nieruchomości w Biesalu</t>
  </si>
  <si>
    <t>Zakup macierzy dyskowej NAS do beckupu danych</t>
  </si>
  <si>
    <t>§6050</t>
  </si>
  <si>
    <t>Dobudowa klatki schodowej do budynku SP w Gietrzwałdzie</t>
  </si>
  <si>
    <t>Adaptacja budynku w Gronitach na świetlice wiejską</t>
  </si>
  <si>
    <t>10.</t>
  </si>
  <si>
    <t>Urządzenie ogólnodostępnych terenów rekreacyjnych w otoczeniu Sanktuarium Maryjnego w Gietrzwałdzie</t>
  </si>
  <si>
    <t>11.</t>
  </si>
  <si>
    <t>Budowa kompleksu boisk sportowych w ramach programu "Moje Boisko - Orlik 2012" w Biesalu</t>
  </si>
  <si>
    <t>12.</t>
  </si>
  <si>
    <t>Utworzenie placu zabaw w m. Biesal</t>
  </si>
  <si>
    <r>
      <t>*</t>
    </r>
    <r>
      <rPr>
        <i/>
        <sz val="10"/>
        <rFont val="Arial CE"/>
        <family val="2"/>
        <charset val="238"/>
      </rPr>
      <t xml:space="preserve"> - kol. 4 do wykorzystania fakultatywnego</t>
    </r>
  </si>
  <si>
    <t>** - dla inwestycji wykazanych w kol. 6 nie należy wypełniać kol. 7,8,9,10 i 11</t>
  </si>
  <si>
    <t>Projekt</t>
  </si>
  <si>
    <t>Kategoria interwencji funduszy strukturalnych</t>
  </si>
  <si>
    <t>Środki z budżetu UE</t>
  </si>
  <si>
    <t>z tego, źródła finansowania:</t>
  </si>
  <si>
    <t>Wydatki majątkowe razem:</t>
  </si>
  <si>
    <t>Program:</t>
  </si>
  <si>
    <t>Działanie:</t>
  </si>
  <si>
    <t>Nazwa projektu:</t>
  </si>
  <si>
    <t>Razem wydatki:</t>
  </si>
  <si>
    <t>Wydatki bieżące razem:</t>
  </si>
  <si>
    <t>2.1</t>
  </si>
  <si>
    <t>Ogółem (1+2)</t>
  </si>
  <si>
    <t>Zestawienie planowanych kwot dotacji udzielanych z budżetu jst, realizowanych przez podmioty należące i nienależące do sektora finansów publicznych w 2011 r.</t>
  </si>
  <si>
    <t>Nazwa zadania/podmiotu</t>
  </si>
  <si>
    <t>kwota dotacji</t>
  </si>
  <si>
    <t>przedmiotowej</t>
  </si>
  <si>
    <t>podmiotowej</t>
  </si>
  <si>
    <t>celowej</t>
  </si>
  <si>
    <t xml:space="preserve">Dotacje dla podmiotów należących do sektora finansów publicznych  </t>
  </si>
  <si>
    <t>Modernizacja i przebudowa regionalnego systemu Informacji Turystycznej / Samorząd Województwa Warmińsko-Mazurskiego</t>
  </si>
  <si>
    <t>Przedszkole niepubliczne "Jaś i Małgosia" w Sząbruku</t>
  </si>
  <si>
    <r>
      <t xml:space="preserve">Zakład Gospodarki Komunalnej
</t>
    </r>
    <r>
      <rPr>
        <sz val="11"/>
        <color theme="1"/>
        <rFont val="Calibri"/>
        <family val="2"/>
        <charset val="238"/>
        <scheme val="minor"/>
      </rPr>
      <t>a) odprowadzanie ścieków: 133 000 m3 x [(1,37x1,08≈1,48) zł/m3] = 195 200zł
b) gospodarka odpadami, w tym: utrzymanie składowisk odpadów 37 037 m2 x 1,35 zł/m2 = 50 000zł
c) GSOO (Gminny System Odbioru Odpadów) 5000 x 1,50 zł/os/m-c x 12 m-cy = 90 000zł
d) Ochrona przed bezdomnymi zwierzętami 12 x 800 zł/m-c = 9 600zł
e) budynki komunalne mieszkalne 2 200 x 6,00 zł/m2 = 13 200zł
f) utrzymanie cmentarzy: Biesal 2, Rapaty, Śródka, Guzowy Piec – 5szt. x 1000zł = 5 000zł</t>
    </r>
  </si>
  <si>
    <t>Gminny Ośrodek Kultury</t>
  </si>
  <si>
    <t>Gminna Biblioteka Publiczna</t>
  </si>
  <si>
    <t>Dotacje dla podmiotów niezaliczanych do sektora finansów publicznych</t>
  </si>
  <si>
    <r>
      <t xml:space="preserve">Nauka i edukacja dzieci, młodzieży i dorosłych </t>
    </r>
    <r>
      <rPr>
        <sz val="11"/>
        <rFont val="Calibri"/>
        <family val="2"/>
        <charset val="238"/>
      </rPr>
      <t>- kształtowanie postaw moralnych, aktywnych, proekologicznych i ogólnorozwojowych wśród dzieci i młodzieży - formy edukacji pozaszkolnej</t>
    </r>
  </si>
  <si>
    <t>Leczenie i rehabilitacja dzikich zwierząt potrzebujących pomocy z terenu Gminy Gietrzwałd.</t>
  </si>
  <si>
    <t>Upowszechnianie kultury fizycznej i sportu , w szczególności piłki nożnej, oraz tworzenie warunków do jego rozwoju na terenie Gminy Gietrzwałd.</t>
  </si>
  <si>
    <r>
      <t>*</t>
    </r>
    <r>
      <rPr>
        <i/>
        <vertAlign val="superscript"/>
        <sz val="10"/>
        <rFont val="Arial CE"/>
        <family val="2"/>
        <charset val="238"/>
      </rPr>
      <t>)</t>
    </r>
    <r>
      <rPr>
        <i/>
        <sz val="10"/>
        <rFont val="Arial CE"/>
        <family val="2"/>
        <charset val="238"/>
      </rPr>
      <t xml:space="preserve"> - kol. 4 do wykorzystania fakultatywnego</t>
    </r>
  </si>
  <si>
    <t>§**</t>
  </si>
  <si>
    <t>Nazwa zadania inwestycyjnego
i okres realizacji
(w latach)</t>
  </si>
  <si>
    <t>Łączne koszty finansowe</t>
  </si>
  <si>
    <t>środki pochodzące z innych  źr.*</t>
  </si>
  <si>
    <t>* Wybrać odpowiednie oznaczenie źródła finansowania:</t>
  </si>
  <si>
    <t>A. Dotacje i środki z budżetu państwa (np. od wojewody, MEN, UKFiS, …)</t>
  </si>
  <si>
    <t>B. Środki i dotacje otrzymane od innych jst oraz innych jednostek zaliczanych do sektora finansów publicznych</t>
  </si>
  <si>
    <t xml:space="preserve">C. Inne źródła </t>
  </si>
  <si>
    <r>
      <t>**</t>
    </r>
    <r>
      <rPr>
        <i/>
        <vertAlign val="superscript"/>
        <sz val="10"/>
        <rFont val="Arial CE"/>
        <family val="2"/>
        <charset val="238"/>
      </rPr>
      <t>)</t>
    </r>
    <r>
      <rPr>
        <i/>
        <sz val="10"/>
        <rFont val="Arial CE"/>
        <family val="2"/>
        <charset val="238"/>
      </rPr>
      <t xml:space="preserve"> - kol. 4 do wykorzystania fakultatywnego</t>
    </r>
  </si>
  <si>
    <t>Nazwa jednostki</t>
  </si>
  <si>
    <t>zakres</t>
  </si>
  <si>
    <t>Kwota w złotych</t>
  </si>
  <si>
    <t>Spółka prawa handlowego pod firmą Zakład Gospodarki Odpadami Komunalnymi w Olsztynie</t>
  </si>
  <si>
    <t>Wniesienie przez gminę Gietrzwałd wkładów do spółki prawa handlowego</t>
  </si>
  <si>
    <t>RAZEM</t>
  </si>
  <si>
    <t xml:space="preserve">                            Pozostałe wydatki majątkowe w 2011 roku</t>
  </si>
  <si>
    <t>Dokumentacja techniczna - budowa sieci kanalizacyjnej i wodociągowej w gminie Gietrzwałd</t>
  </si>
  <si>
    <t>6050</t>
  </si>
  <si>
    <t>Dokończenie rozbudowy Szkoły Podstawowej w Sząbruku</t>
  </si>
  <si>
    <t>13.</t>
  </si>
  <si>
    <t>14.</t>
  </si>
  <si>
    <t>900-90002</t>
  </si>
  <si>
    <r>
      <t>Krajoznawstwo i turystyka:</t>
    </r>
    <r>
      <rPr>
        <sz val="11"/>
        <rFont val="Calibri"/>
        <family val="2"/>
        <charset val="238"/>
      </rPr>
      <t xml:space="preserve">
- popularyzacja działań w zakresie krajoznawstwa i turystyki,
- organizacja rajdów, konkursów i innych imprez popularyzujących krajoznawstwo i turystykę,
- promocja walorów turystycznych miejscowości Gminy Gietrzwałd,
- profilaktyka zdrowotna i kreowanie postaw prozdrowotnych.</t>
    </r>
  </si>
  <si>
    <r>
      <t xml:space="preserve">Integracja mieszkańców i kultywowanie lokalnych tradycji i zwyczajów po przez: 
</t>
    </r>
    <r>
      <rPr>
        <sz val="11"/>
        <rFont val="Calibri"/>
        <family val="2"/>
        <charset val="238"/>
      </rPr>
      <t>- organizowanie imprez kulturalnych i rekreacyjnych,
- kultywowanie tradycji warmińskiej i mazurskiej,
- organizacja i prowadzenie amatorskiego ruchu artystycznego i twórczości ludowej, a także organizacja wystaw, konkursów.</t>
    </r>
  </si>
  <si>
    <r>
      <t xml:space="preserve">Nauka i edukacja dzieci, młodzieży i dorosłych: </t>
    </r>
    <r>
      <rPr>
        <sz val="11"/>
        <rFont val="Calibri"/>
        <family val="2"/>
        <charset val="238"/>
      </rPr>
      <t>pomoc stypendialna dla uczniów szkół średnich i studentów, mieszkańców Gminy Gietrzwałd.</t>
    </r>
  </si>
  <si>
    <t>Integracja mieszkańców i kultywowanie lokalnych tradycji i zwyczajów po przez organizację imprezy Mecz „Polska – Niemcy” w Naterkach.</t>
  </si>
  <si>
    <t>Wydatki na wieloletnie programy inwestycyjne realizowane w 2013 r. zgodne z WPF</t>
  </si>
  <si>
    <t>Rekultywacja składowisk odpadów komunalnych w m. Biesal i w m. Unieszewo, Gmina Gietrzwałd oraz w m. Górowo, Gmina Kolno</t>
  </si>
  <si>
    <t>B. 221,65</t>
  </si>
  <si>
    <t>032</t>
  </si>
  <si>
    <t>801-80101</t>
  </si>
  <si>
    <t>852-85295</t>
  </si>
  <si>
    <t>801-80104</t>
  </si>
  <si>
    <t>750-75095</t>
  </si>
  <si>
    <t>2.6</t>
  </si>
  <si>
    <t>630-63095</t>
  </si>
  <si>
    <t>2.7</t>
  </si>
  <si>
    <t>2.8</t>
  </si>
  <si>
    <t>Oś:</t>
  </si>
  <si>
    <t>dotacje</t>
  </si>
  <si>
    <t>Środki z budżetu krajowego</t>
  </si>
  <si>
    <t>śr. własne</t>
  </si>
  <si>
    <t>przejściowe finansowanie</t>
  </si>
  <si>
    <t>środki budżetu</t>
  </si>
  <si>
    <t>Klasyfikacja (dział, rozdział)</t>
  </si>
  <si>
    <t>2021 r.</t>
  </si>
  <si>
    <t>Wydatki łącznie (8+12)</t>
  </si>
  <si>
    <t>Wydatki w okresie realizacji Projektu</t>
  </si>
  <si>
    <t>całkowita wartość Projektu   (5+6)</t>
  </si>
  <si>
    <t>Środki
z budżetu krajowego</t>
  </si>
  <si>
    <t>Środki
z budżetu UE</t>
  </si>
  <si>
    <t>dotychczas poniesione</t>
  </si>
  <si>
    <t>do końca programu</t>
  </si>
  <si>
    <t xml:space="preserve">dotacje  </t>
  </si>
  <si>
    <t xml:space="preserve">Regionalny Program Operacyjny Województwa Warmińsko-Mazurskiego na lata 2014-2020, Oś Priorytetowa </t>
  </si>
  <si>
    <t>Wydatki razem (13+14)     gr.paragr. 1601    i 1101-1401</t>
  </si>
  <si>
    <t>Wydatki razem (9+10+11)   gr.paragr. 1602, 1612 i 1102-1402</t>
  </si>
  <si>
    <t>*** UWAGA:</t>
  </si>
  <si>
    <t xml:space="preserve">Regionalny Program Operacyjny Województwa Warmińsko-Mazurskiego na lata 2014-2020 </t>
  </si>
  <si>
    <t>2022 r.</t>
  </si>
  <si>
    <t>do poniesienia: 2020 r.</t>
  </si>
  <si>
    <t>w tym ponoszone ze środków własnych  (poza dofinansowaniem związanym z programem)</t>
  </si>
  <si>
    <r>
      <rPr>
        <sz val="8"/>
        <rFont val="Arial"/>
        <family val="2"/>
        <charset val="238"/>
      </rPr>
      <t>Regionalny Program Operacyjny Województwa Warmińsko-Mazurskiego na lata 2014-2020, Oś Priorytetowa 5 Środowisko przyrodnicze
i racjonalne wykorzystanie zasobów Działanie 5.3 Ochrona różnorodności biologicznej, projekt pn.</t>
    </r>
    <r>
      <rPr>
        <b/>
        <sz val="8"/>
        <rFont val="Arial"/>
        <family val="2"/>
        <charset val="238"/>
      </rPr>
      <t xml:space="preserve"> "Eko turysta w Gminie Gietrzwałd"</t>
    </r>
  </si>
  <si>
    <r>
      <rPr>
        <sz val="8"/>
        <rFont val="Arial"/>
        <family val="2"/>
        <charset val="238"/>
      </rPr>
      <t>Regionalny Program Operacyjny Województwa Warmińsko-Mazurskiego na lata 2014-2020 Oś Priorytetowa 2. Kadry dla gospodarki, Działanie 2.2. Podniesienie jakości oferty edukacyjnej ukierunkowanej na rozwój kompetencji kluczowych uczniów, Poddziałanie 2.2.1 Podniesienie jakości oferty edukacyjnej ukierunkowanej na rozwój kompetencji kluczowych uczniów projekt pn.</t>
    </r>
    <r>
      <rPr>
        <b/>
        <sz val="8"/>
        <rFont val="Arial"/>
        <family val="2"/>
        <charset val="238"/>
      </rPr>
      <t xml:space="preserve"> "Kompetencje kluczowe szansą na rozwój dzieci"</t>
    </r>
  </si>
  <si>
    <t>śr. własne niekwalifikowane</t>
  </si>
  <si>
    <t>Wskazane zadania zawierają wydatki niekwalifikowane wynikające z warunków programu (umowy) w kwotach ujmowanych w grrupie paragrafów 1600</t>
  </si>
  <si>
    <t>600-60004</t>
  </si>
  <si>
    <t>1.5</t>
  </si>
  <si>
    <t>2.2</t>
  </si>
  <si>
    <t>Wydatki bieżące UE - 88 808,63</t>
  </si>
  <si>
    <t xml:space="preserve">Wydatki bieżące - krajowe - 26 414 77 </t>
  </si>
  <si>
    <t>Ogółem wydatki bieżące - 115 223,40</t>
  </si>
  <si>
    <t>Wydatki majątkowe UE - 3 518 183,67</t>
  </si>
  <si>
    <t>Wydatki majątkowe - krajowe - 1 063 794,41</t>
  </si>
  <si>
    <t>Ogółem wydatki majątkowe - 4 581 978,08</t>
  </si>
  <si>
    <t>754-75495</t>
  </si>
  <si>
    <t>1.3</t>
  </si>
  <si>
    <t>1.7</t>
  </si>
  <si>
    <t>2.4</t>
  </si>
  <si>
    <t>Wydatki na programy i projekty realizowane ze środków pochodzących z funduszy UE oraz pozostałe środki pochodzące ze źródeł zagranicznych nie podlegających zwrotowi realizowane w 2022 roku</t>
  </si>
  <si>
    <t>Wydatki planowane do poniesienia w 2022 roku, z tego:</t>
  </si>
  <si>
    <t>2023 r.</t>
  </si>
  <si>
    <t>do poniesienia: 2021 r.</t>
  </si>
  <si>
    <r>
      <t xml:space="preserve">Regionalny Program Operacyjny Województwa Warmińsko-Mazurskiego na lata 2014-2020, Oś Priorytetowa 4 Efektywność energetyczna, Działanie 4.4 Zrównoważony transport miejski, Poddziałanie 4.4.1 Ekomobilny MOF (ZIT Olsztyna) </t>
    </r>
    <r>
      <rPr>
        <b/>
        <sz val="8"/>
        <rFont val="Czcionka tekstu podstawowego"/>
        <charset val="238"/>
      </rPr>
      <t>Poprawa ekomobilności w Gminie Gietrzwałd</t>
    </r>
  </si>
  <si>
    <r>
      <t>Regionalny Program Operacyjny Województwa Warmińsko-Mazurskiego na lata 2014-2020, Oś Priorytetowa 4 Efektywność energetyczna, Działanie 4.3 Kompleksowa modernizacja energetyczna budynków, Poddziałanie 4.3.1 Efektywność energetyczna w budynkach publicznych (Schemat A), projekt pn. "</t>
    </r>
    <r>
      <rPr>
        <b/>
        <sz val="8"/>
        <rFont val="Arial"/>
        <family val="2"/>
        <charset val="238"/>
      </rPr>
      <t>Termomodernizacja budynków użyteczności publicznej w Gminie Gietrzwałd"</t>
    </r>
  </si>
  <si>
    <r>
      <t xml:space="preserve">Regionalny Program Operacyjny Województwa Warmińsko-Mazurskiego na lata 2014-2020, Oś Priorytetowa 5.Środowisko przyrodnicze i racjonalne wykorzystanie zasobów Działanie 5.4 Zapobieganie i zarządzanie ryzykiem, Poddziałanie 5.4. </t>
    </r>
    <r>
      <rPr>
        <b/>
        <sz val="8"/>
        <rFont val="Arial"/>
        <family val="2"/>
        <charset val="238"/>
      </rPr>
      <t>Bezpieczny MOF</t>
    </r>
  </si>
  <si>
    <r>
      <t xml:space="preserve">Regionalny Program Operacyjny Województwa Warmińsko-Mazurskiego na lata 2014-2020, Oś Priorytetowa 11 Włączenie społeczne - Działanie 11.02 Ułatwienie dostępu do przystępnych cenowo, trwałych oraz wysokiej jakości usług, w tym opieki zdrowotnej i usług społecznych świadczonych w interesie ogólnym, Poddziałanie 11.02.04 Ułatwienie dostepu do usług społcecznych, projekt </t>
    </r>
    <r>
      <rPr>
        <b/>
        <sz val="8"/>
        <rFont val="Arial"/>
        <family val="2"/>
        <charset val="238"/>
      </rPr>
      <t>„Rozwój usług społecznych w gminie Gietrzwałd i Dywity</t>
    </r>
    <r>
      <rPr>
        <sz val="8"/>
        <rFont val="Arial"/>
        <family val="2"/>
        <charset val="238"/>
      </rPr>
      <t>".</t>
    </r>
  </si>
  <si>
    <r>
      <t xml:space="preserve">Europejski Fundusz Społeczny Oś Priorytetowa II. Efektywne polityki publiczne dla rynku pracy, gospodarki i edukacji, Działanie 2.8 Rozwój usług społecznych świadczonych w środowisku lokalnym Programu
Operacyjnego Wiedza Edukacja Rozwój 2014-2020 - </t>
    </r>
    <r>
      <rPr>
        <b/>
        <sz val="8"/>
        <rFont val="Czcionka tekstu podstawowego"/>
        <charset val="238"/>
      </rPr>
      <t>Usługi indywidualnego transportu door-to-door dla mieszkańców Gminy Gietrzwałd</t>
    </r>
  </si>
  <si>
    <t>Załącznik Nr 4                                                                                                 do Zarządzenia Nr 121/2021                                                                           Wójta Gminy Gietrzwałd z dnia 12  listopada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</si>
</sst>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76">
    <font>
      <sz val="11"/>
      <color theme="1"/>
      <name val="Calibri"/>
      <family val="2"/>
      <charset val="238"/>
      <scheme val="minor"/>
    </font>
    <font>
      <b/>
      <sz val="14"/>
      <name val="Arial"/>
      <family val="2"/>
      <charset val="238"/>
    </font>
    <font>
      <sz val="10"/>
      <name val="Arial"/>
      <family val="2"/>
      <charset val="238"/>
    </font>
    <font>
      <b/>
      <sz val="10"/>
      <name val="Arial"/>
      <family val="2"/>
      <charset val="238"/>
    </font>
    <font>
      <sz val="10"/>
      <name val="Arial CE"/>
      <family val="2"/>
      <charset val="238"/>
    </font>
    <font>
      <sz val="6"/>
      <name val="Arial"/>
      <family val="2"/>
      <charset val="238"/>
    </font>
    <font>
      <sz val="6"/>
      <name val="Arial CE"/>
      <family val="2"/>
      <charset val="238"/>
    </font>
    <font>
      <b/>
      <sz val="10"/>
      <name val="Arial CE"/>
      <family val="2"/>
      <charset val="238"/>
    </font>
    <font>
      <i/>
      <sz val="10"/>
      <name val="Arial"/>
      <family val="2"/>
      <charset val="238"/>
    </font>
    <font>
      <i/>
      <sz val="10"/>
      <name val="Arial CE"/>
      <family val="2"/>
      <charset val="238"/>
    </font>
    <font>
      <b/>
      <sz val="13"/>
      <name val="Arial"/>
      <family val="2"/>
      <charset val="238"/>
    </font>
    <font>
      <b/>
      <sz val="11"/>
      <name val="Arial"/>
      <family val="2"/>
      <charset val="238"/>
    </font>
    <font>
      <b/>
      <sz val="9"/>
      <name val="Arial"/>
      <family val="2"/>
      <charset val="238"/>
    </font>
    <font>
      <b/>
      <sz val="11"/>
      <name val="Arial CE"/>
      <family val="2"/>
      <charset val="238"/>
    </font>
    <font>
      <b/>
      <sz val="16"/>
      <name val="Arial"/>
      <family val="2"/>
      <charset val="238"/>
    </font>
    <font>
      <b/>
      <sz val="13"/>
      <name val="Times New Roman"/>
      <family val="1"/>
      <charset val="238"/>
    </font>
    <font>
      <b/>
      <sz val="14"/>
      <name val="Times New Roman"/>
      <family val="1"/>
      <charset val="238"/>
    </font>
    <font>
      <b/>
      <sz val="16"/>
      <name val="Times New Roman"/>
      <family val="1"/>
      <charset val="238"/>
    </font>
    <font>
      <sz val="13"/>
      <name val="Times New Roman"/>
      <family val="1"/>
      <charset val="238"/>
    </font>
    <font>
      <sz val="14"/>
      <name val="Times New Roman"/>
      <family val="1"/>
      <charset val="238"/>
    </font>
    <font>
      <sz val="16"/>
      <name val="Times New Roman"/>
      <family val="1"/>
      <charset val="238"/>
    </font>
    <font>
      <b/>
      <sz val="16"/>
      <color indexed="8"/>
      <name val="Times New Roman"/>
      <family val="1"/>
      <charset val="238"/>
    </font>
    <font>
      <sz val="16"/>
      <color indexed="8"/>
      <name val="Times New Roman"/>
      <family val="1"/>
      <charset val="238"/>
    </font>
    <font>
      <sz val="8"/>
      <name val="Arial"/>
      <family val="2"/>
      <charset val="238"/>
    </font>
    <font>
      <sz val="16"/>
      <name val="Arial"/>
      <family val="2"/>
      <charset val="238"/>
    </font>
    <font>
      <b/>
      <sz val="10"/>
      <name val="Times New Roman"/>
      <family val="1"/>
      <charset val="238"/>
    </font>
    <font>
      <sz val="16"/>
      <name val="Arial CE"/>
      <family val="2"/>
      <charset val="238"/>
    </font>
    <font>
      <b/>
      <sz val="14"/>
      <color indexed="8"/>
      <name val="Times New Roman"/>
      <family val="1"/>
      <charset val="238"/>
    </font>
    <font>
      <b/>
      <sz val="10"/>
      <color indexed="8"/>
      <name val="Times New Roman"/>
      <family val="1"/>
      <charset val="238"/>
    </font>
    <font>
      <sz val="13"/>
      <color indexed="8"/>
      <name val="Arial"/>
      <family val="2"/>
      <charset val="238"/>
    </font>
    <font>
      <sz val="13"/>
      <color indexed="8"/>
      <name val="Times New Roman"/>
      <family val="1"/>
      <charset val="238"/>
    </font>
    <font>
      <b/>
      <sz val="13"/>
      <color indexed="8"/>
      <name val="Times New Roman"/>
      <family val="1"/>
      <charset val="238"/>
    </font>
    <font>
      <b/>
      <sz val="8"/>
      <color indexed="81"/>
      <name val="Tahoma"/>
      <family val="2"/>
      <charset val="238"/>
    </font>
    <font>
      <sz val="8"/>
      <color indexed="81"/>
      <name val="Tahoma"/>
      <family val="2"/>
      <charset val="238"/>
    </font>
    <font>
      <sz val="13"/>
      <name val="Arial CE"/>
      <family val="2"/>
      <charset val="238"/>
    </font>
    <font>
      <sz val="14"/>
      <name val="Arial CE"/>
      <family val="2"/>
      <charset val="238"/>
    </font>
    <font>
      <sz val="16"/>
      <name val="Arial CE"/>
      <family val="2"/>
      <charset val="238"/>
    </font>
    <font>
      <sz val="14"/>
      <name val="Arial"/>
      <family val="2"/>
      <charset val="238"/>
    </font>
    <font>
      <sz val="13"/>
      <name val="Arial CE"/>
      <family val="2"/>
      <charset val="238"/>
    </font>
    <font>
      <sz val="14"/>
      <name val="Arial CE"/>
      <family val="2"/>
      <charset val="238"/>
    </font>
    <font>
      <b/>
      <sz val="14"/>
      <name val="Arial CE"/>
      <family val="2"/>
      <charset val="238"/>
    </font>
    <font>
      <sz val="10"/>
      <name val="Arial CE"/>
      <family val="2"/>
      <charset val="238"/>
    </font>
    <font>
      <i/>
      <vertAlign val="superscript"/>
      <sz val="10"/>
      <name val="Arial CE"/>
      <family val="2"/>
      <charset val="238"/>
    </font>
    <font>
      <vertAlign val="superscript"/>
      <sz val="10"/>
      <name val="Arial CE"/>
      <family val="2"/>
      <charset val="238"/>
    </font>
    <font>
      <b/>
      <sz val="13"/>
      <name val="Arial CE"/>
      <family val="2"/>
      <charset val="238"/>
    </font>
    <font>
      <sz val="8"/>
      <name val="Arial CE"/>
      <family val="2"/>
      <charset val="238"/>
    </font>
    <font>
      <b/>
      <sz val="10"/>
      <name val="Arial CE"/>
      <family val="2"/>
      <charset val="238"/>
    </font>
    <font>
      <sz val="6"/>
      <name val="Arial CE"/>
      <family val="2"/>
      <charset val="238"/>
    </font>
    <font>
      <i/>
      <sz val="9"/>
      <name val="Arial CE"/>
      <family val="2"/>
      <charset val="238"/>
    </font>
    <font>
      <b/>
      <sz val="18"/>
      <name val="Arial"/>
      <family val="2"/>
      <charset val="238"/>
    </font>
    <font>
      <sz val="18"/>
      <name val="Arial"/>
      <family val="2"/>
      <charset val="238"/>
    </font>
    <font>
      <sz val="11"/>
      <name val="Arial"/>
      <family val="2"/>
      <charset val="238"/>
    </font>
    <font>
      <b/>
      <sz val="8"/>
      <name val="Arial"/>
      <family val="2"/>
      <charset val="238"/>
    </font>
    <font>
      <sz val="11"/>
      <name val="Calibri"/>
      <family val="2"/>
      <charset val="238"/>
    </font>
    <font>
      <sz val="8"/>
      <name val="Arial CE"/>
      <family val="2"/>
      <charset val="238"/>
    </font>
    <font>
      <sz val="12"/>
      <name val="Arial"/>
      <family val="2"/>
      <charset val="238"/>
    </font>
    <font>
      <sz val="10"/>
      <name val="Times New Roman"/>
      <family val="1"/>
      <charset val="238"/>
    </font>
    <font>
      <sz val="8"/>
      <name val="Times New Roman"/>
      <family val="1"/>
      <charset val="238"/>
    </font>
    <font>
      <b/>
      <sz val="7"/>
      <name val="Arial"/>
      <family val="2"/>
      <charset val="238"/>
    </font>
    <font>
      <b/>
      <sz val="7.5"/>
      <name val="Arial"/>
      <family val="2"/>
      <charset val="238"/>
    </font>
    <font>
      <sz val="11"/>
      <color theme="1"/>
      <name val="Arial"/>
      <family val="2"/>
      <charset val="238"/>
    </font>
    <font>
      <sz val="18"/>
      <color theme="1"/>
      <name val="Arial"/>
      <family val="2"/>
      <charset val="238"/>
    </font>
    <font>
      <b/>
      <sz val="11"/>
      <name val="Calibri"/>
      <family val="2"/>
      <charset val="238"/>
      <scheme val="minor"/>
    </font>
    <font>
      <sz val="12"/>
      <color theme="1"/>
      <name val="Arial"/>
      <family val="2"/>
      <charset val="238"/>
    </font>
    <font>
      <b/>
      <sz val="14"/>
      <color theme="1"/>
      <name val="Calibri"/>
      <family val="2"/>
      <charset val="238"/>
      <scheme val="minor"/>
    </font>
    <font>
      <b/>
      <sz val="12"/>
      <color theme="1"/>
      <name val="Calibri"/>
      <family val="2"/>
      <charset val="238"/>
      <scheme val="minor"/>
    </font>
    <font>
      <b/>
      <sz val="8"/>
      <color theme="1"/>
      <name val="Calibri"/>
      <family val="2"/>
      <charset val="238"/>
      <scheme val="minor"/>
    </font>
    <font>
      <sz val="12"/>
      <color theme="1"/>
      <name val="Calibri"/>
      <family val="2"/>
      <charset val="238"/>
      <scheme val="minor"/>
    </font>
    <font>
      <sz val="11"/>
      <color theme="1"/>
      <name val="Calibri"/>
      <family val="2"/>
      <charset val="238"/>
      <scheme val="minor"/>
    </font>
    <font>
      <b/>
      <i/>
      <sz val="6"/>
      <name val="Arial"/>
      <family val="2"/>
      <charset val="238"/>
    </font>
    <font>
      <b/>
      <i/>
      <sz val="8"/>
      <name val="Arial"/>
      <family val="2"/>
      <charset val="238"/>
    </font>
    <font>
      <sz val="7"/>
      <name val="Arial"/>
      <family val="2"/>
      <charset val="238"/>
    </font>
    <font>
      <sz val="8"/>
      <name val="Czcionka tekstu podstawowego"/>
      <charset val="238"/>
    </font>
    <font>
      <sz val="9"/>
      <name val="Arial"/>
      <family val="2"/>
      <charset val="238"/>
    </font>
    <font>
      <b/>
      <sz val="12"/>
      <name val="Arial"/>
      <family val="2"/>
      <charset val="238"/>
    </font>
    <font>
      <b/>
      <sz val="8"/>
      <name val="Czcionka tekstu podstawowego"/>
      <charset val="238"/>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51" fillId="0" borderId="0"/>
    <xf numFmtId="164" fontId="68" fillId="0" borderId="0" applyFont="0" applyFill="0" applyBorder="0" applyAlignment="0" applyProtection="0"/>
  </cellStyleXfs>
  <cellXfs count="554">
    <xf numFmtId="0" fontId="0" fillId="0" borderId="0" xfId="0"/>
    <xf numFmtId="0" fontId="2" fillId="0" borderId="0" xfId="0" applyFont="1"/>
    <xf numFmtId="0" fontId="1" fillId="0" borderId="0" xfId="0" applyFont="1" applyAlignment="1">
      <alignment horizontal="center"/>
    </xf>
    <xf numFmtId="0" fontId="2" fillId="0" borderId="0" xfId="0" applyFont="1" applyAlignment="1">
      <alignment horizontal="center"/>
    </xf>
    <xf numFmtId="0" fontId="4"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0" fontId="3" fillId="0" borderId="3" xfId="0" applyFont="1" applyBorder="1" applyAlignment="1">
      <alignment vertical="top" wrapText="1"/>
    </xf>
    <xf numFmtId="3" fontId="3" fillId="0" borderId="1" xfId="0" applyNumberFormat="1" applyFont="1" applyBorder="1" applyAlignment="1">
      <alignment vertical="center"/>
    </xf>
    <xf numFmtId="0" fontId="3" fillId="0" borderId="0" xfId="0" applyFont="1"/>
    <xf numFmtId="0" fontId="7" fillId="0" borderId="0" xfId="0" applyFont="1"/>
    <xf numFmtId="49" fontId="8" fillId="0" borderId="5" xfId="0" applyNumberFormat="1" applyFont="1" applyBorder="1" applyAlignment="1">
      <alignment vertical="center"/>
    </xf>
    <xf numFmtId="49" fontId="8" fillId="0" borderId="6" xfId="0" applyNumberFormat="1" applyFont="1" applyBorder="1" applyAlignment="1">
      <alignment vertical="center"/>
    </xf>
    <xf numFmtId="0" fontId="8" fillId="0" borderId="5" xfId="0" applyFont="1" applyBorder="1" applyAlignment="1">
      <alignment vertical="top" wrapText="1"/>
    </xf>
    <xf numFmtId="3" fontId="8" fillId="0" borderId="1" xfId="0" applyNumberFormat="1" applyFont="1" applyBorder="1" applyAlignment="1">
      <alignment vertical="center"/>
    </xf>
    <xf numFmtId="0" fontId="8" fillId="0" borderId="0" xfId="0" applyFont="1"/>
    <xf numFmtId="0" fontId="9" fillId="0" borderId="0" xfId="0" applyFont="1"/>
    <xf numFmtId="49" fontId="2" fillId="0" borderId="7" xfId="0" applyNumberFormat="1" applyFont="1" applyBorder="1" applyAlignment="1">
      <alignment vertical="center"/>
    </xf>
    <xf numFmtId="49" fontId="2" fillId="0" borderId="8" xfId="0" applyNumberFormat="1" applyFont="1" applyBorder="1" applyAlignment="1">
      <alignment vertical="center"/>
    </xf>
    <xf numFmtId="0" fontId="2" fillId="0" borderId="5" xfId="0" applyFont="1" applyBorder="1" applyAlignment="1">
      <alignment vertical="top" wrapText="1"/>
    </xf>
    <xf numFmtId="3" fontId="2" fillId="0" borderId="9" xfId="0" applyNumberFormat="1" applyFont="1" applyBorder="1" applyAlignment="1">
      <alignment vertical="center"/>
    </xf>
    <xf numFmtId="3" fontId="2" fillId="0" borderId="1" xfId="0" applyNumberFormat="1" applyFont="1" applyBorder="1" applyAlignment="1">
      <alignmen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8" fillId="0" borderId="7" xfId="0" applyNumberFormat="1" applyFont="1" applyBorder="1" applyAlignment="1">
      <alignment vertical="center"/>
    </xf>
    <xf numFmtId="49" fontId="8" fillId="0" borderId="8"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0" fontId="3" fillId="0" borderId="5" xfId="0" applyFont="1" applyBorder="1" applyAlignment="1">
      <alignment vertical="top" wrapText="1"/>
    </xf>
    <xf numFmtId="3" fontId="3"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2" fillId="0" borderId="10" xfId="0" applyFont="1" applyBorder="1" applyAlignment="1">
      <alignment vertical="top" wrapText="1"/>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0" fontId="2" fillId="0" borderId="12" xfId="0" applyFont="1" applyBorder="1" applyAlignment="1">
      <alignment vertical="top" wrapText="1"/>
    </xf>
    <xf numFmtId="49" fontId="2" fillId="0" borderId="2" xfId="0" applyNumberFormat="1" applyFont="1" applyBorder="1" applyAlignment="1">
      <alignment vertical="center"/>
    </xf>
    <xf numFmtId="49" fontId="2" fillId="0" borderId="14" xfId="0" applyNumberFormat="1" applyFont="1" applyBorder="1" applyAlignment="1">
      <alignment vertical="center"/>
    </xf>
    <xf numFmtId="0" fontId="2" fillId="0" borderId="3" xfId="0" applyFont="1" applyBorder="1" applyAlignment="1">
      <alignment vertical="top" wrapText="1"/>
    </xf>
    <xf numFmtId="49" fontId="8" fillId="0" borderId="10" xfId="0" applyNumberFormat="1" applyFont="1" applyBorder="1" applyAlignment="1">
      <alignment vertical="center"/>
    </xf>
    <xf numFmtId="49" fontId="8" fillId="0" borderId="11" xfId="0" applyNumberFormat="1" applyFont="1" applyBorder="1" applyAlignment="1">
      <alignment vertical="center"/>
    </xf>
    <xf numFmtId="0" fontId="8" fillId="0" borderId="10" xfId="0" applyFont="1" applyBorder="1" applyAlignment="1">
      <alignment vertical="top" wrapText="1"/>
    </xf>
    <xf numFmtId="49" fontId="8" fillId="0" borderId="2" xfId="0" applyNumberFormat="1" applyFont="1" applyBorder="1" applyAlignment="1">
      <alignment vertical="center"/>
    </xf>
    <xf numFmtId="49" fontId="8" fillId="0" borderId="14" xfId="0" applyNumberFormat="1" applyFont="1" applyBorder="1" applyAlignment="1">
      <alignment vertical="center"/>
    </xf>
    <xf numFmtId="0" fontId="8" fillId="0" borderId="3" xfId="0" applyFont="1" applyBorder="1" applyAlignment="1">
      <alignment vertical="top" wrapText="1"/>
    </xf>
    <xf numFmtId="0" fontId="0" fillId="0" borderId="5" xfId="0" applyBorder="1"/>
    <xf numFmtId="0" fontId="0" fillId="0" borderId="5" xfId="0" applyBorder="1" applyAlignment="1">
      <alignment wrapText="1"/>
    </xf>
    <xf numFmtId="0" fontId="0" fillId="0" borderId="0" xfId="0" applyFont="1"/>
    <xf numFmtId="0" fontId="2"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4" fontId="0" fillId="0" borderId="0" xfId="0" applyNumberFormat="1" applyAlignment="1">
      <alignment vertical="center"/>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vertical="center" wrapText="1"/>
    </xf>
    <xf numFmtId="3" fontId="17" fillId="2" borderId="1" xfId="0" applyNumberFormat="1" applyFont="1" applyFill="1" applyBorder="1" applyAlignment="1">
      <alignment horizontal="right" vertical="center" wrapText="1"/>
    </xf>
    <xf numFmtId="0" fontId="16" fillId="0" borderId="1" xfId="0" applyFont="1" applyFill="1" applyBorder="1" applyAlignment="1">
      <alignment vertical="center" wrapText="1"/>
    </xf>
    <xf numFmtId="0" fontId="19" fillId="0" borderId="1" xfId="0" applyFont="1" applyBorder="1" applyAlignment="1">
      <alignment vertical="center" wrapText="1"/>
    </xf>
    <xf numFmtId="0" fontId="18" fillId="0" borderId="1" xfId="0" applyFont="1" applyBorder="1" applyAlignment="1">
      <alignment horizontal="center" vertical="center" wrapText="1"/>
    </xf>
    <xf numFmtId="3" fontId="20" fillId="0" borderId="1" xfId="0" applyNumberFormat="1" applyFont="1" applyBorder="1" applyAlignment="1">
      <alignment horizontal="right" vertical="center" wrapText="1"/>
    </xf>
    <xf numFmtId="3" fontId="21" fillId="0" borderId="1" xfId="0" applyNumberFormat="1" applyFont="1" applyFill="1" applyBorder="1" applyAlignment="1">
      <alignment horizontal="right" vertical="center" wrapText="1"/>
    </xf>
    <xf numFmtId="3" fontId="21" fillId="0" borderId="1" xfId="0" applyNumberFormat="1" applyFont="1" applyBorder="1" applyAlignment="1">
      <alignment horizontal="right" vertical="center" wrapText="1"/>
    </xf>
    <xf numFmtId="3" fontId="22" fillId="0" borderId="1" xfId="0" applyNumberFormat="1" applyFont="1" applyBorder="1" applyAlignment="1">
      <alignment horizontal="right" vertical="center" wrapText="1"/>
    </xf>
    <xf numFmtId="3" fontId="20" fillId="0" borderId="1" xfId="0" applyNumberFormat="1" applyFont="1" applyFill="1" applyBorder="1" applyAlignment="1">
      <alignment horizontal="right" vertical="center" wrapText="1"/>
    </xf>
    <xf numFmtId="3" fontId="22"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right" vertical="center" wrapText="1"/>
    </xf>
    <xf numFmtId="3" fontId="24" fillId="0" borderId="0" xfId="0" applyNumberFormat="1" applyFont="1" applyFill="1" applyAlignment="1">
      <alignment vertical="center"/>
    </xf>
    <xf numFmtId="0" fontId="15"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5" fillId="0" borderId="1" xfId="0" applyFont="1" applyFill="1" applyBorder="1" applyAlignment="1">
      <alignment vertical="center" wrapText="1"/>
    </xf>
    <xf numFmtId="0" fontId="18" fillId="0" borderId="1" xfId="0" applyFont="1" applyBorder="1" applyAlignment="1">
      <alignment vertical="center" wrapText="1"/>
    </xf>
    <xf numFmtId="3" fontId="22" fillId="0" borderId="15" xfId="0" applyNumberFormat="1" applyFont="1" applyBorder="1" applyAlignment="1">
      <alignment vertical="center" wrapText="1"/>
    </xf>
    <xf numFmtId="3" fontId="22" fillId="0" borderId="15" xfId="0" applyNumberFormat="1" applyFont="1" applyFill="1" applyBorder="1" applyAlignment="1">
      <alignment vertical="center" wrapText="1"/>
    </xf>
    <xf numFmtId="3" fontId="22" fillId="0" borderId="2" xfId="0" applyNumberFormat="1" applyFont="1" applyBorder="1" applyAlignment="1">
      <alignment vertical="center" wrapText="1"/>
    </xf>
    <xf numFmtId="3" fontId="22" fillId="0" borderId="2" xfId="0" applyNumberFormat="1" applyFont="1" applyFill="1" applyBorder="1" applyAlignment="1">
      <alignment vertical="center" wrapText="1"/>
    </xf>
    <xf numFmtId="3" fontId="14" fillId="0" borderId="1" xfId="0" applyNumberFormat="1" applyFont="1" applyFill="1" applyBorder="1" applyAlignment="1">
      <alignment vertical="center" wrapText="1"/>
    </xf>
    <xf numFmtId="3" fontId="24" fillId="0" borderId="1" xfId="0" applyNumberFormat="1" applyFont="1" applyFill="1" applyBorder="1" applyAlignment="1">
      <alignment vertical="center" wrapText="1"/>
    </xf>
    <xf numFmtId="3" fontId="24" fillId="0" borderId="1" xfId="0" applyNumberFormat="1" applyFont="1" applyBorder="1" applyAlignment="1">
      <alignment vertical="center" wrapText="1"/>
    </xf>
    <xf numFmtId="0" fontId="16" fillId="0" borderId="1" xfId="0" applyFont="1" applyBorder="1" applyAlignment="1">
      <alignment vertical="center" wrapText="1"/>
    </xf>
    <xf numFmtId="3" fontId="17" fillId="0" borderId="1" xfId="0" applyNumberFormat="1" applyFont="1" applyBorder="1" applyAlignment="1">
      <alignment horizontal="right" vertical="center" wrapText="1"/>
    </xf>
    <xf numFmtId="0" fontId="29" fillId="0" borderId="1" xfId="0" applyFont="1" applyBorder="1" applyAlignment="1">
      <alignment horizontal="righ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xf>
    <xf numFmtId="3" fontId="14" fillId="0" borderId="0" xfId="0" applyNumberFormat="1" applyFont="1" applyAlignment="1">
      <alignment horizontal="center" vertical="center"/>
    </xf>
    <xf numFmtId="3" fontId="14" fillId="0" borderId="0" xfId="0" applyNumberFormat="1"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3" fontId="36" fillId="0" borderId="0" xfId="0" applyNumberFormat="1" applyFont="1" applyAlignment="1">
      <alignment horizontal="center" vertical="center"/>
    </xf>
    <xf numFmtId="3" fontId="36" fillId="0" borderId="0" xfId="0" applyNumberFormat="1" applyFont="1" applyFill="1" applyAlignment="1">
      <alignment horizontal="center" vertical="center"/>
    </xf>
    <xf numFmtId="3" fontId="26" fillId="0" borderId="0" xfId="0" applyNumberFormat="1" applyFont="1" applyAlignment="1">
      <alignment vertical="center"/>
    </xf>
    <xf numFmtId="3" fontId="26" fillId="0" borderId="0" xfId="0" applyNumberFormat="1" applyFont="1" applyFill="1" applyAlignment="1">
      <alignment vertical="center"/>
    </xf>
    <xf numFmtId="0" fontId="1" fillId="0" borderId="0" xfId="0" applyFont="1"/>
    <xf numFmtId="0" fontId="2" fillId="2" borderId="0" xfId="0" applyFont="1" applyFill="1" applyAlignment="1">
      <alignment vertical="center"/>
    </xf>
    <xf numFmtId="0" fontId="2" fillId="0" borderId="0" xfId="0" applyFont="1" applyFill="1" applyAlignment="1">
      <alignment vertical="center"/>
    </xf>
    <xf numFmtId="0" fontId="23" fillId="0" borderId="0" xfId="0" applyFont="1" applyAlignment="1">
      <alignment vertical="center"/>
    </xf>
    <xf numFmtId="0" fontId="23" fillId="0" borderId="0" xfId="0" applyFont="1" applyFill="1" applyAlignment="1">
      <alignment vertical="center"/>
    </xf>
    <xf numFmtId="0" fontId="37"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wrapText="1"/>
    </xf>
    <xf numFmtId="0" fontId="41" fillId="0" borderId="0" xfId="0" applyFont="1"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0" fontId="9" fillId="0" borderId="0" xfId="0" applyFont="1" applyAlignment="1">
      <alignment vertical="center"/>
    </xf>
    <xf numFmtId="0" fontId="41" fillId="0" borderId="0" xfId="0" applyFont="1" applyAlignment="1">
      <alignment horizontal="right" vertical="top"/>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4" fontId="2" fillId="0" borderId="17" xfId="0" applyNumberFormat="1"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4" fontId="2" fillId="0" borderId="18" xfId="0" applyNumberFormat="1"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4" fontId="2" fillId="0" borderId="19" xfId="0" applyNumberFormat="1" applyFont="1" applyBorder="1" applyAlignment="1">
      <alignment vertical="center"/>
    </xf>
    <xf numFmtId="4" fontId="2" fillId="0" borderId="16" xfId="0" applyNumberFormat="1"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alignment vertical="center"/>
    </xf>
    <xf numFmtId="4" fontId="2" fillId="0" borderId="20" xfId="0" applyNumberFormat="1" applyFont="1" applyBorder="1" applyAlignment="1">
      <alignment vertical="center"/>
    </xf>
    <xf numFmtId="0" fontId="2" fillId="0" borderId="18" xfId="0" applyFont="1" applyBorder="1" applyAlignment="1">
      <alignment vertical="center" wrapText="1"/>
    </xf>
    <xf numFmtId="0" fontId="2" fillId="0" borderId="21" xfId="0" applyFont="1" applyBorder="1" applyAlignment="1">
      <alignment horizontal="center" vertical="center"/>
    </xf>
    <xf numFmtId="0" fontId="2" fillId="0" borderId="21" xfId="0" applyFont="1" applyBorder="1" applyAlignment="1">
      <alignment vertical="center"/>
    </xf>
    <xf numFmtId="4" fontId="2" fillId="0" borderId="21" xfId="0" applyNumberFormat="1"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center" vertical="center"/>
    </xf>
    <xf numFmtId="4" fontId="2" fillId="0" borderId="22" xfId="0" applyNumberFormat="1"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alignment vertical="center"/>
    </xf>
    <xf numFmtId="4" fontId="2" fillId="0" borderId="23" xfId="0" applyNumberFormat="1"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horizontal="right" vertical="center"/>
    </xf>
    <xf numFmtId="3" fontId="60" fillId="0" borderId="1" xfId="0" applyNumberFormat="1" applyFont="1" applyBorder="1" applyAlignment="1">
      <alignment vertical="center"/>
    </xf>
    <xf numFmtId="0" fontId="60" fillId="0" borderId="24" xfId="0" applyFont="1" applyBorder="1" applyAlignment="1">
      <alignment horizontal="right" vertical="center"/>
    </xf>
    <xf numFmtId="0" fontId="40" fillId="0" borderId="0" xfId="0" applyFont="1" applyAlignment="1">
      <alignment horizontal="center" vertical="center"/>
    </xf>
    <xf numFmtId="0" fontId="45" fillId="0" borderId="0" xfId="0" applyFont="1" applyAlignment="1">
      <alignment horizontal="right" vertical="top"/>
    </xf>
    <xf numFmtId="0" fontId="47" fillId="0" borderId="1"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indent="1"/>
    </xf>
    <xf numFmtId="0" fontId="0" fillId="0" borderId="5" xfId="0" applyBorder="1" applyAlignment="1">
      <alignment vertical="center"/>
    </xf>
    <xf numFmtId="0" fontId="0" fillId="0" borderId="5" xfId="0" applyBorder="1" applyAlignment="1">
      <alignment horizontal="left" vertical="center" wrapText="1" indent="2"/>
    </xf>
    <xf numFmtId="3" fontId="0" fillId="0" borderId="5" xfId="0" applyNumberFormat="1" applyBorder="1" applyAlignment="1">
      <alignment vertical="center"/>
    </xf>
    <xf numFmtId="3" fontId="7" fillId="0" borderId="1" xfId="0" applyNumberFormat="1" applyFont="1" applyBorder="1" applyAlignment="1">
      <alignment vertical="center"/>
    </xf>
    <xf numFmtId="0" fontId="48" fillId="0" borderId="0" xfId="0" applyFont="1"/>
    <xf numFmtId="0" fontId="49" fillId="0" borderId="0" xfId="0" applyFont="1" applyAlignment="1">
      <alignment horizontal="center" vertical="center" wrapText="1"/>
    </xf>
    <xf numFmtId="0" fontId="50" fillId="0" borderId="0" xfId="0" applyFont="1" applyAlignment="1">
      <alignment horizontal="right" vertical="center"/>
    </xf>
    <xf numFmtId="0" fontId="50" fillId="0" borderId="1" xfId="0" applyFont="1" applyBorder="1" applyAlignment="1">
      <alignment horizontal="center" vertical="center"/>
    </xf>
    <xf numFmtId="0" fontId="50" fillId="0" borderId="3" xfId="0" applyFont="1" applyBorder="1" applyAlignment="1">
      <alignment horizontal="center" vertical="center"/>
    </xf>
    <xf numFmtId="49" fontId="50" fillId="0" borderId="5" xfId="0" applyNumberFormat="1" applyFont="1" applyBorder="1" applyAlignment="1">
      <alignment horizontal="center" vertical="center"/>
    </xf>
    <xf numFmtId="49" fontId="50" fillId="0" borderId="3" xfId="0" applyNumberFormat="1" applyFont="1" applyBorder="1" applyAlignment="1">
      <alignment horizontal="center" vertical="center" wrapText="1"/>
    </xf>
    <xf numFmtId="3" fontId="50" fillId="0" borderId="3" xfId="0" applyNumberFormat="1" applyFont="1" applyBorder="1" applyAlignment="1">
      <alignment horizontal="center" vertical="center"/>
    </xf>
    <xf numFmtId="3" fontId="50" fillId="0" borderId="2" xfId="0" applyNumberFormat="1" applyFont="1" applyBorder="1" applyAlignment="1">
      <alignment horizontal="center" vertical="center" wrapText="1"/>
    </xf>
    <xf numFmtId="0" fontId="50" fillId="0" borderId="5" xfId="0" applyFont="1" applyBorder="1" applyAlignment="1">
      <alignment horizontal="center" vertical="center"/>
    </xf>
    <xf numFmtId="49" fontId="50" fillId="0" borderId="5" xfId="0" applyNumberFormat="1" applyFont="1" applyBorder="1" applyAlignment="1">
      <alignment horizontal="center" vertical="center" wrapText="1"/>
    </xf>
    <xf numFmtId="3" fontId="50" fillId="0" borderId="5" xfId="0" applyNumberFormat="1" applyFont="1" applyBorder="1" applyAlignment="1">
      <alignment horizontal="center" vertical="center"/>
    </xf>
    <xf numFmtId="3" fontId="50" fillId="0" borderId="7" xfId="0" applyNumberFormat="1" applyFont="1" applyBorder="1" applyAlignment="1">
      <alignment horizontal="center" vertical="center" wrapText="1"/>
    </xf>
    <xf numFmtId="0" fontId="50" fillId="0" borderId="25" xfId="0" applyFont="1" applyBorder="1" applyAlignment="1">
      <alignment vertical="center"/>
    </xf>
    <xf numFmtId="0" fontId="50" fillId="0" borderId="25" xfId="0" applyFont="1" applyBorder="1" applyAlignment="1">
      <alignment horizontal="center" vertical="center" wrapText="1"/>
    </xf>
    <xf numFmtId="3" fontId="50" fillId="0" borderId="25" xfId="0" applyNumberFormat="1" applyFont="1" applyBorder="1" applyAlignment="1">
      <alignment horizontal="center" vertical="center"/>
    </xf>
    <xf numFmtId="3" fontId="50" fillId="0" borderId="5" xfId="0" applyNumberFormat="1" applyFont="1" applyBorder="1" applyAlignment="1">
      <alignment horizontal="center" vertical="center" wrapText="1"/>
    </xf>
    <xf numFmtId="3" fontId="50" fillId="0" borderId="25" xfId="0" applyNumberFormat="1" applyFont="1" applyBorder="1" applyAlignment="1">
      <alignment horizontal="center" vertical="center" wrapText="1"/>
    </xf>
    <xf numFmtId="49" fontId="50" fillId="0" borderId="7" xfId="0" applyNumberFormat="1" applyFont="1" applyBorder="1" applyAlignment="1">
      <alignment horizontal="center" vertical="center" wrapText="1"/>
    </xf>
    <xf numFmtId="0" fontId="61" fillId="0" borderId="5" xfId="0" applyFont="1" applyBorder="1" applyAlignment="1">
      <alignment horizontal="center" vertical="center" wrapText="1"/>
    </xf>
    <xf numFmtId="49" fontId="50" fillId="0" borderId="25" xfId="0" applyNumberFormat="1" applyFont="1" applyBorder="1" applyAlignment="1">
      <alignment horizontal="center" vertical="center" wrapText="1"/>
    </xf>
    <xf numFmtId="3" fontId="49" fillId="0" borderId="1" xfId="0" applyNumberFormat="1" applyFont="1" applyBorder="1" applyAlignment="1">
      <alignment horizontal="left" vertical="center"/>
    </xf>
    <xf numFmtId="3" fontId="49" fillId="0" borderId="1" xfId="0" applyNumberFormat="1" applyFont="1" applyBorder="1" applyAlignment="1">
      <alignment vertical="center"/>
    </xf>
    <xf numFmtId="3" fontId="50" fillId="0" borderId="1" xfId="0" applyNumberFormat="1" applyFont="1" applyBorder="1" applyAlignment="1">
      <alignment vertical="center"/>
    </xf>
    <xf numFmtId="3" fontId="50" fillId="0" borderId="1" xfId="0" applyNumberFormat="1" applyFont="1" applyBorder="1" applyAlignment="1">
      <alignment horizontal="center"/>
    </xf>
    <xf numFmtId="0" fontId="49" fillId="0" borderId="1" xfId="0" applyFont="1" applyBorder="1" applyAlignment="1">
      <alignment horizontal="center" vertical="center"/>
    </xf>
    <xf numFmtId="0" fontId="41" fillId="0" borderId="0" xfId="0" applyFont="1" applyAlignment="1">
      <alignment vertical="center"/>
    </xf>
    <xf numFmtId="0" fontId="23" fillId="0" borderId="0" xfId="1" applyFont="1"/>
    <xf numFmtId="0" fontId="5" fillId="0" borderId="1" xfId="1" applyFont="1" applyBorder="1" applyAlignment="1">
      <alignment horizontal="center" vertical="center"/>
    </xf>
    <xf numFmtId="0" fontId="52" fillId="0" borderId="0" xfId="1" applyFont="1"/>
    <xf numFmtId="0" fontId="23" fillId="0" borderId="5" xfId="1" applyFont="1" applyBorder="1"/>
    <xf numFmtId="0" fontId="47" fillId="0" borderId="0" xfId="0" applyFont="1"/>
    <xf numFmtId="0" fontId="41" fillId="0" borderId="3"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left" wrapText="1"/>
    </xf>
    <xf numFmtId="3" fontId="0" fillId="0" borderId="1" xfId="0" applyNumberFormat="1" applyFont="1" applyBorder="1" applyAlignment="1">
      <alignment horizontal="center" wrapText="1"/>
    </xf>
    <xf numFmtId="0" fontId="41" fillId="0" borderId="5" xfId="0" applyFont="1" applyBorder="1" applyAlignment="1">
      <alignment horizontal="center" vertical="center"/>
    </xf>
    <xf numFmtId="0" fontId="41" fillId="0" borderId="25" xfId="0" applyFont="1" applyBorder="1" applyAlignment="1">
      <alignment horizontal="center" vertical="center"/>
    </xf>
    <xf numFmtId="0" fontId="7" fillId="0" borderId="25" xfId="0" applyFont="1" applyBorder="1"/>
    <xf numFmtId="3" fontId="41" fillId="0" borderId="25" xfId="0" applyNumberFormat="1" applyFont="1" applyBorder="1" applyAlignment="1">
      <alignment horizontal="center"/>
    </xf>
    <xf numFmtId="0" fontId="7" fillId="0" borderId="5" xfId="0" applyFont="1" applyBorder="1" applyAlignment="1">
      <alignment wrapText="1"/>
    </xf>
    <xf numFmtId="3" fontId="41" fillId="0" borderId="5" xfId="0" applyNumberFormat="1" applyFont="1" applyBorder="1" applyAlignment="1">
      <alignment horizontal="center" vertical="center"/>
    </xf>
    <xf numFmtId="0" fontId="7" fillId="0" borderId="5" xfId="0" applyFont="1" applyBorder="1"/>
    <xf numFmtId="3" fontId="41" fillId="0" borderId="5" xfId="0" applyNumberFormat="1" applyFont="1" applyBorder="1" applyAlignment="1">
      <alignment horizontal="center"/>
    </xf>
    <xf numFmtId="0" fontId="41" fillId="0" borderId="25" xfId="0" applyFont="1" applyFill="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62" fillId="0" borderId="7" xfId="0" applyFont="1" applyBorder="1" applyAlignment="1">
      <alignment wrapText="1"/>
    </xf>
    <xf numFmtId="1" fontId="41" fillId="0" borderId="7" xfId="0" applyNumberFormat="1" applyFont="1" applyBorder="1" applyAlignment="1">
      <alignment horizontal="center" vertical="center"/>
    </xf>
    <xf numFmtId="3" fontId="41" fillId="0" borderId="9" xfId="0" applyNumberFormat="1"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62" fillId="0" borderId="10" xfId="0" applyFont="1" applyBorder="1" applyAlignment="1">
      <alignment wrapText="1"/>
    </xf>
    <xf numFmtId="1" fontId="41" fillId="0" borderId="10" xfId="0" applyNumberFormat="1" applyFont="1" applyBorder="1" applyAlignment="1">
      <alignment horizontal="center" vertical="center"/>
    </xf>
    <xf numFmtId="3" fontId="41" fillId="0" borderId="10" xfId="0" applyNumberFormat="1" applyFont="1" applyBorder="1" applyAlignment="1">
      <alignment horizontal="center" vertical="center" wrapText="1"/>
    </xf>
    <xf numFmtId="3" fontId="7" fillId="0" borderId="1" xfId="0" applyNumberFormat="1" applyFont="1" applyBorder="1" applyAlignment="1">
      <alignment horizontal="center" vertical="center"/>
    </xf>
    <xf numFmtId="0" fontId="0" fillId="0" borderId="0" xfId="0" applyNumberFormat="1"/>
    <xf numFmtId="0" fontId="54" fillId="0" borderId="0" xfId="0" applyFont="1" applyAlignment="1">
      <alignment horizontal="right" vertical="center"/>
    </xf>
    <xf numFmtId="0" fontId="2" fillId="0" borderId="1" xfId="0" applyFont="1" applyBorder="1" applyAlignment="1">
      <alignment horizontal="center" vertical="center"/>
    </xf>
    <xf numFmtId="49" fontId="55" fillId="0" borderId="1" xfId="0" applyNumberFormat="1" applyFont="1" applyBorder="1" applyAlignment="1">
      <alignment horizontal="center" vertical="center"/>
    </xf>
    <xf numFmtId="49" fontId="55" fillId="0" borderId="1" xfId="0" applyNumberFormat="1" applyFont="1" applyBorder="1" applyAlignment="1">
      <alignment horizontal="center" vertical="center" wrapText="1"/>
    </xf>
    <xf numFmtId="3" fontId="55" fillId="0" borderId="1" xfId="0" applyNumberFormat="1" applyFont="1" applyBorder="1" applyAlignment="1">
      <alignment horizontal="center" vertical="center"/>
    </xf>
    <xf numFmtId="0" fontId="55" fillId="0" borderId="1" xfId="0" applyFont="1" applyBorder="1" applyAlignment="1">
      <alignment vertical="center" wrapText="1"/>
    </xf>
    <xf numFmtId="0" fontId="55"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horizontal="center"/>
    </xf>
    <xf numFmtId="0" fontId="66" fillId="0" borderId="39" xfId="0" applyFont="1" applyBorder="1" applyAlignment="1">
      <alignment horizontal="center" vertical="top" wrapText="1"/>
    </xf>
    <xf numFmtId="0" fontId="67" fillId="0" borderId="39" xfId="0" applyFont="1" applyBorder="1" applyAlignment="1">
      <alignment horizontal="center" vertical="top" wrapText="1"/>
    </xf>
    <xf numFmtId="0" fontId="67" fillId="0" borderId="39" xfId="0" applyFont="1" applyBorder="1" applyAlignment="1">
      <alignment vertical="top" wrapText="1"/>
    </xf>
    <xf numFmtId="3" fontId="67" fillId="0" borderId="39" xfId="0" applyNumberFormat="1" applyFont="1" applyBorder="1" applyAlignment="1">
      <alignment horizontal="center" vertical="top" wrapText="1"/>
    </xf>
    <xf numFmtId="0" fontId="0" fillId="0" borderId="39" xfId="0" applyBorder="1" applyAlignment="1">
      <alignment vertical="top" wrapText="1"/>
    </xf>
    <xf numFmtId="3" fontId="65" fillId="0" borderId="39" xfId="0" applyNumberFormat="1" applyFont="1" applyBorder="1" applyAlignment="1">
      <alignment horizontal="center" vertical="top" wrapText="1"/>
    </xf>
    <xf numFmtId="0" fontId="50" fillId="0" borderId="25" xfId="0" applyFont="1" applyBorder="1" applyAlignment="1">
      <alignment horizontal="center" vertical="center"/>
    </xf>
    <xf numFmtId="3" fontId="50" fillId="0" borderId="12" xfId="0" applyNumberFormat="1" applyFont="1" applyBorder="1" applyAlignment="1">
      <alignment horizontal="center" vertical="center" wrapText="1"/>
    </xf>
    <xf numFmtId="0" fontId="15" fillId="0" borderId="1" xfId="0" applyFont="1" applyBorder="1" applyAlignment="1">
      <alignment vertical="center" wrapText="1"/>
    </xf>
    <xf numFmtId="3" fontId="22" fillId="0" borderId="2" xfId="0" applyNumberFormat="1" applyFont="1" applyBorder="1" applyAlignment="1">
      <alignment horizontal="right" vertical="center" wrapText="1"/>
    </xf>
    <xf numFmtId="3" fontId="21" fillId="0" borderId="2" xfId="0" applyNumberFormat="1" applyFont="1" applyFill="1" applyBorder="1" applyAlignment="1">
      <alignment horizontal="right" vertical="center" wrapText="1"/>
    </xf>
    <xf numFmtId="3" fontId="20" fillId="0" borderId="2" xfId="0" applyNumberFormat="1" applyFont="1" applyBorder="1" applyAlignment="1">
      <alignment horizontal="right" vertical="center" wrapText="1"/>
    </xf>
    <xf numFmtId="3" fontId="21" fillId="0" borderId="2" xfId="0" applyNumberFormat="1" applyFont="1" applyBorder="1" applyAlignment="1">
      <alignment horizontal="right" vertical="center" wrapText="1"/>
    </xf>
    <xf numFmtId="0" fontId="46" fillId="3" borderId="1" xfId="0" applyFont="1" applyFill="1" applyBorder="1" applyAlignment="1">
      <alignment horizontal="center" vertical="center" wrapText="1"/>
    </xf>
    <xf numFmtId="0" fontId="46"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wrapText="1"/>
    </xf>
    <xf numFmtId="0" fontId="3" fillId="3" borderId="2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6" xfId="0" applyFont="1" applyFill="1" applyBorder="1" applyAlignment="1">
      <alignment vertical="center"/>
    </xf>
    <xf numFmtId="0" fontId="2" fillId="3" borderId="26" xfId="0" applyFont="1" applyFill="1" applyBorder="1" applyAlignment="1">
      <alignment horizontal="center" vertical="center"/>
    </xf>
    <xf numFmtId="4" fontId="2" fillId="3" borderId="26" xfId="0" applyNumberFormat="1" applyFont="1" applyFill="1" applyBorder="1" applyAlignment="1">
      <alignment vertical="center"/>
    </xf>
    <xf numFmtId="0" fontId="3" fillId="3" borderId="1" xfId="0" applyFont="1" applyFill="1" applyBorder="1" applyAlignment="1">
      <alignment horizontal="center" vertical="center" wrapText="1"/>
    </xf>
    <xf numFmtId="0" fontId="65" fillId="3" borderId="39" xfId="0" applyFont="1" applyFill="1" applyBorder="1" applyAlignment="1">
      <alignment horizontal="center" wrapText="1"/>
    </xf>
    <xf numFmtId="0" fontId="2" fillId="3" borderId="0" xfId="0" applyFont="1" applyFill="1"/>
    <xf numFmtId="3" fontId="11" fillId="3" borderId="1" xfId="0" applyNumberFormat="1" applyFont="1" applyFill="1" applyBorder="1"/>
    <xf numFmtId="3" fontId="12" fillId="3" borderId="1" xfId="0" applyNumberFormat="1" applyFont="1" applyFill="1" applyBorder="1" applyAlignment="1">
      <alignment horizontal="center" vertical="center" wrapText="1"/>
    </xf>
    <xf numFmtId="0" fontId="12" fillId="3" borderId="0" xfId="0" applyFont="1" applyFill="1"/>
    <xf numFmtId="49" fontId="15"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vertical="center" wrapText="1"/>
    </xf>
    <xf numFmtId="3" fontId="17" fillId="3" borderId="1" xfId="0" applyNumberFormat="1" applyFont="1" applyFill="1" applyBorder="1" applyAlignment="1">
      <alignment horizontal="right" vertical="center" wrapText="1"/>
    </xf>
    <xf numFmtId="0" fontId="2" fillId="3" borderId="0" xfId="0" applyFont="1" applyFill="1" applyAlignment="1">
      <alignment vertical="center"/>
    </xf>
    <xf numFmtId="0" fontId="15" fillId="3" borderId="1" xfId="0" applyFont="1" applyFill="1" applyBorder="1" applyAlignment="1">
      <alignment vertical="center" wrapText="1"/>
    </xf>
    <xf numFmtId="0" fontId="15" fillId="3" borderId="1" xfId="0" applyFont="1" applyFill="1" applyBorder="1" applyAlignment="1">
      <alignment horizontal="center" vertical="center" wrapText="1"/>
    </xf>
    <xf numFmtId="3" fontId="17" fillId="3" borderId="1" xfId="0" applyNumberFormat="1" applyFont="1" applyFill="1" applyBorder="1" applyAlignment="1">
      <alignment horizontal="right" vertical="center" wrapText="1"/>
    </xf>
    <xf numFmtId="0" fontId="19" fillId="0" borderId="2" xfId="0" applyFont="1" applyBorder="1" applyAlignment="1">
      <alignment vertical="center" wrapText="1"/>
    </xf>
    <xf numFmtId="3" fontId="17" fillId="3" borderId="1" xfId="0" applyNumberFormat="1" applyFont="1" applyFill="1" applyBorder="1" applyAlignment="1">
      <alignment vertical="center" wrapText="1"/>
    </xf>
    <xf numFmtId="0" fontId="56" fillId="3" borderId="0" xfId="0" applyFont="1" applyFill="1" applyAlignment="1">
      <alignment vertical="center"/>
    </xf>
    <xf numFmtId="3" fontId="17" fillId="0" borderId="1" xfId="0" applyNumberFormat="1" applyFont="1" applyFill="1" applyBorder="1" applyAlignment="1">
      <alignment vertical="center" wrapText="1"/>
    </xf>
    <xf numFmtId="0" fontId="56" fillId="0" borderId="0" xfId="0" applyFont="1" applyFill="1" applyAlignment="1">
      <alignment vertical="center"/>
    </xf>
    <xf numFmtId="3" fontId="20" fillId="0" borderId="1" xfId="0" applyNumberFormat="1" applyFont="1" applyFill="1" applyBorder="1" applyAlignment="1">
      <alignment vertical="center" wrapText="1"/>
    </xf>
    <xf numFmtId="0" fontId="57" fillId="0" borderId="0" xfId="0" applyFont="1" applyAlignment="1">
      <alignment vertical="center"/>
    </xf>
    <xf numFmtId="3" fontId="20" fillId="0" borderId="1" xfId="0" applyNumberFormat="1" applyFont="1" applyBorder="1" applyAlignment="1">
      <alignment vertical="center" wrapText="1"/>
    </xf>
    <xf numFmtId="0" fontId="1" fillId="0" borderId="28" xfId="0" applyFont="1" applyBorder="1" applyAlignment="1">
      <alignment horizontal="center" vertical="center" wrapText="1"/>
    </xf>
    <xf numFmtId="0" fontId="2" fillId="3" borderId="28" xfId="0" applyFont="1" applyFill="1" applyBorder="1" applyAlignment="1">
      <alignment vertical="center" wrapText="1"/>
    </xf>
    <xf numFmtId="0" fontId="2" fillId="0" borderId="28" xfId="0" applyFont="1" applyFill="1" applyBorder="1" applyAlignment="1">
      <alignment vertical="center" wrapText="1"/>
    </xf>
    <xf numFmtId="0" fontId="23" fillId="0" borderId="28" xfId="0" applyFont="1" applyBorder="1" applyAlignment="1">
      <alignment vertical="center" wrapText="1"/>
    </xf>
    <xf numFmtId="0" fontId="23" fillId="0" borderId="28" xfId="0" applyFont="1" applyFill="1" applyBorder="1" applyAlignment="1">
      <alignment vertical="center" wrapText="1"/>
    </xf>
    <xf numFmtId="3" fontId="25" fillId="3" borderId="28" xfId="0" applyNumberFormat="1" applyFont="1" applyFill="1" applyBorder="1" applyAlignment="1">
      <alignment horizontal="right" vertical="center" wrapText="1"/>
    </xf>
    <xf numFmtId="3" fontId="28" fillId="0" borderId="28" xfId="0" applyNumberFormat="1" applyFont="1" applyFill="1" applyBorder="1" applyAlignment="1">
      <alignment horizontal="right" vertical="center" wrapText="1"/>
    </xf>
    <xf numFmtId="0" fontId="56" fillId="3" borderId="28" xfId="0" applyFont="1" applyFill="1" applyBorder="1" applyAlignment="1">
      <alignment vertical="center" wrapText="1"/>
    </xf>
    <xf numFmtId="0" fontId="56" fillId="0" borderId="28" xfId="0" applyFont="1" applyFill="1" applyBorder="1" applyAlignment="1">
      <alignment vertical="center" wrapText="1"/>
    </xf>
    <xf numFmtId="0" fontId="57" fillId="0" borderId="28" xfId="0" applyFont="1" applyBorder="1" applyAlignment="1">
      <alignment vertical="center" wrapText="1"/>
    </xf>
    <xf numFmtId="3" fontId="17" fillId="0" borderId="28" xfId="0" applyNumberFormat="1" applyFont="1" applyBorder="1" applyAlignment="1">
      <alignment horizontal="right" vertical="center" wrapText="1"/>
    </xf>
    <xf numFmtId="3" fontId="25" fillId="0" borderId="28" xfId="0" applyNumberFormat="1" applyFont="1" applyFill="1" applyBorder="1" applyAlignment="1">
      <alignment horizontal="right" vertical="center" wrapText="1"/>
    </xf>
    <xf numFmtId="3" fontId="1" fillId="0" borderId="28" xfId="0" applyNumberFormat="1" applyFont="1" applyBorder="1" applyAlignment="1">
      <alignment horizontal="center" vertical="center" wrapText="1"/>
    </xf>
    <xf numFmtId="0" fontId="0" fillId="0" borderId="13" xfId="0" applyFill="1" applyBorder="1"/>
    <xf numFmtId="0" fontId="2" fillId="0" borderId="13" xfId="0" applyFont="1" applyFill="1" applyBorder="1"/>
    <xf numFmtId="0" fontId="12" fillId="0" borderId="13" xfId="0" applyFont="1" applyFill="1" applyBorder="1"/>
    <xf numFmtId="0" fontId="1" fillId="0" borderId="13" xfId="0" applyFont="1" applyFill="1" applyBorder="1"/>
    <xf numFmtId="0" fontId="2" fillId="0" borderId="13" xfId="0" applyFont="1" applyFill="1" applyBorder="1" applyAlignment="1">
      <alignment vertical="center"/>
    </xf>
    <xf numFmtId="0" fontId="23" fillId="0" borderId="13" xfId="0" applyFont="1" applyFill="1" applyBorder="1" applyAlignment="1">
      <alignment vertical="center"/>
    </xf>
    <xf numFmtId="0" fontId="56" fillId="0" borderId="13" xfId="0" applyFont="1" applyFill="1" applyBorder="1" applyAlignment="1">
      <alignment vertical="center"/>
    </xf>
    <xf numFmtId="0" fontId="57" fillId="0" borderId="13" xfId="0" applyFont="1" applyFill="1" applyBorder="1" applyAlignment="1">
      <alignment vertical="center"/>
    </xf>
    <xf numFmtId="0" fontId="37" fillId="0" borderId="13" xfId="0" applyFont="1" applyFill="1" applyBorder="1" applyAlignment="1">
      <alignment horizontal="center" vertical="center"/>
    </xf>
    <xf numFmtId="0" fontId="0" fillId="0" borderId="0" xfId="0" applyFill="1" applyBorder="1"/>
    <xf numFmtId="4" fontId="23" fillId="0" borderId="0" xfId="1" applyNumberFormat="1" applyFont="1"/>
    <xf numFmtId="3" fontId="55" fillId="0" borderId="5" xfId="1" applyNumberFormat="1" applyFont="1" applyBorder="1" applyAlignment="1">
      <alignment horizontal="center" vertical="center"/>
    </xf>
    <xf numFmtId="0" fontId="67" fillId="0" borderId="0" xfId="0" applyFont="1" applyAlignment="1">
      <alignment vertical="center"/>
    </xf>
    <xf numFmtId="4" fontId="55" fillId="0" borderId="1" xfId="0" applyNumberFormat="1" applyFont="1" applyBorder="1" applyAlignment="1">
      <alignment horizontal="center" vertical="center"/>
    </xf>
    <xf numFmtId="4" fontId="55" fillId="0" borderId="1" xfId="0" applyNumberFormat="1" applyFont="1" applyBorder="1" applyAlignment="1">
      <alignment vertical="center" wrapText="1"/>
    </xf>
    <xf numFmtId="4" fontId="2" fillId="0" borderId="1" xfId="0" applyNumberFormat="1" applyFont="1" applyBorder="1" applyAlignment="1">
      <alignment horizontal="center" vertical="center"/>
    </xf>
    <xf numFmtId="0" fontId="23" fillId="0" borderId="0" xfId="1" applyFont="1" applyAlignment="1">
      <alignment horizontal="center" vertical="center"/>
    </xf>
    <xf numFmtId="0" fontId="23" fillId="0" borderId="0" xfId="1" applyFont="1" applyAlignment="1">
      <alignment horizontal="right" vertical="center"/>
    </xf>
    <xf numFmtId="4" fontId="52" fillId="0" borderId="0" xfId="1" applyNumberFormat="1" applyFont="1"/>
    <xf numFmtId="0" fontId="52" fillId="3" borderId="28" xfId="1" applyFont="1" applyFill="1" applyBorder="1" applyAlignment="1">
      <alignment horizontal="center" vertical="center" wrapText="1"/>
    </xf>
    <xf numFmtId="0" fontId="5" fillId="0" borderId="28" xfId="1" applyFont="1" applyBorder="1" applyAlignment="1">
      <alignment horizontal="center" vertical="center"/>
    </xf>
    <xf numFmtId="164" fontId="23" fillId="0" borderId="0" xfId="2" applyFont="1"/>
    <xf numFmtId="164" fontId="23" fillId="0" borderId="0" xfId="2" applyFont="1" applyAlignment="1">
      <alignment horizontal="right"/>
    </xf>
    <xf numFmtId="164" fontId="23" fillId="0" borderId="0" xfId="2" applyFont="1" applyAlignment="1">
      <alignment vertical="center"/>
    </xf>
    <xf numFmtId="0" fontId="69" fillId="0" borderId="0" xfId="1" applyFont="1" applyAlignment="1">
      <alignment horizontal="right" vertical="center"/>
    </xf>
    <xf numFmtId="164" fontId="70" fillId="0" borderId="0" xfId="2" applyFont="1"/>
    <xf numFmtId="4" fontId="58" fillId="0" borderId="1" xfId="1" applyNumberFormat="1" applyFont="1" applyBorder="1" applyAlignment="1">
      <alignment vertical="center"/>
    </xf>
    <xf numFmtId="0" fontId="52" fillId="0" borderId="1" xfId="1" applyFont="1" applyBorder="1" applyAlignment="1">
      <alignment vertical="center"/>
    </xf>
    <xf numFmtId="0" fontId="52" fillId="3" borderId="52" xfId="1" applyFont="1" applyFill="1" applyBorder="1" applyAlignment="1">
      <alignment horizontal="center" vertical="center" wrapText="1"/>
    </xf>
    <xf numFmtId="0" fontId="5" fillId="0" borderId="53" xfId="1" applyFont="1" applyBorder="1" applyAlignment="1">
      <alignment horizontal="center" vertical="center"/>
    </xf>
    <xf numFmtId="0" fontId="5" fillId="0" borderId="52" xfId="1" applyFont="1" applyBorder="1" applyAlignment="1">
      <alignment horizontal="center" vertical="center"/>
    </xf>
    <xf numFmtId="0" fontId="23" fillId="0" borderId="59" xfId="1" applyFont="1" applyBorder="1"/>
    <xf numFmtId="0" fontId="23" fillId="0" borderId="0" xfId="1" applyFont="1" applyBorder="1"/>
    <xf numFmtId="0" fontId="23" fillId="0" borderId="54" xfId="1" applyFont="1" applyBorder="1"/>
    <xf numFmtId="0" fontId="23" fillId="0" borderId="0" xfId="1" applyFont="1" applyAlignment="1">
      <alignment horizontal="right" vertical="top"/>
    </xf>
    <xf numFmtId="0" fontId="23" fillId="0" borderId="0" xfId="1" applyFont="1" applyAlignment="1">
      <alignment vertical="center"/>
    </xf>
    <xf numFmtId="164" fontId="52" fillId="0" borderId="0" xfId="2" applyFont="1"/>
    <xf numFmtId="4" fontId="71" fillId="0" borderId="0" xfId="1" applyNumberFormat="1" applyFont="1" applyBorder="1" applyAlignment="1">
      <alignment vertical="center"/>
    </xf>
    <xf numFmtId="0" fontId="23" fillId="0" borderId="0" xfId="1" applyFont="1" applyAlignment="1"/>
    <xf numFmtId="0" fontId="52" fillId="0" borderId="53" xfId="1" applyFont="1" applyBorder="1" applyAlignment="1">
      <alignment horizontal="center"/>
    </xf>
    <xf numFmtId="0" fontId="23" fillId="0" borderId="3" xfId="1" applyFont="1" applyBorder="1"/>
    <xf numFmtId="0" fontId="23" fillId="0" borderId="5" xfId="1" applyFont="1" applyBorder="1" applyAlignment="1">
      <alignment horizontal="center" vertical="center"/>
    </xf>
    <xf numFmtId="164" fontId="23" fillId="0" borderId="5" xfId="2" applyFont="1" applyBorder="1" applyAlignment="1">
      <alignment horizontal="center"/>
    </xf>
    <xf numFmtId="4" fontId="23" fillId="0" borderId="5" xfId="1" applyNumberFormat="1" applyFont="1" applyBorder="1" applyAlignment="1">
      <alignment horizontal="center"/>
    </xf>
    <xf numFmtId="4" fontId="23" fillId="0" borderId="56" xfId="1" applyNumberFormat="1" applyFont="1" applyBorder="1" applyAlignment="1">
      <alignment horizontal="center"/>
    </xf>
    <xf numFmtId="0" fontId="23" fillId="0" borderId="10" xfId="1" applyFont="1" applyBorder="1"/>
    <xf numFmtId="164" fontId="23" fillId="0" borderId="10" xfId="2" applyFont="1" applyBorder="1" applyAlignment="1">
      <alignment horizontal="center"/>
    </xf>
    <xf numFmtId="4" fontId="23" fillId="0" borderId="6" xfId="1" applyNumberFormat="1" applyFont="1" applyBorder="1" applyAlignment="1">
      <alignment horizontal="center"/>
    </xf>
    <xf numFmtId="49" fontId="23" fillId="0" borderId="5" xfId="1" applyNumberFormat="1" applyFont="1" applyBorder="1" applyAlignment="1">
      <alignment horizontal="center"/>
    </xf>
    <xf numFmtId="0" fontId="52" fillId="3" borderId="1" xfId="1" applyFont="1" applyFill="1" applyBorder="1" applyAlignment="1">
      <alignment horizontal="center" vertical="center" wrapText="1"/>
    </xf>
    <xf numFmtId="4" fontId="11" fillId="0" borderId="63" xfId="1" applyNumberFormat="1" applyFont="1" applyBorder="1" applyAlignment="1">
      <alignment horizontal="center" vertical="center"/>
    </xf>
    <xf numFmtId="49" fontId="52" fillId="0" borderId="47" xfId="1" applyNumberFormat="1" applyFont="1" applyBorder="1" applyAlignment="1">
      <alignment horizontal="center"/>
    </xf>
    <xf numFmtId="4" fontId="12" fillId="0" borderId="12" xfId="1" applyNumberFormat="1" applyFont="1" applyBorder="1" applyAlignment="1">
      <alignment vertical="center"/>
    </xf>
    <xf numFmtId="0" fontId="23" fillId="0" borderId="12" xfId="1" applyFont="1" applyBorder="1"/>
    <xf numFmtId="0" fontId="23" fillId="0" borderId="5" xfId="1" applyFont="1" applyBorder="1" applyAlignment="1">
      <alignment horizontal="center"/>
    </xf>
    <xf numFmtId="49" fontId="23" fillId="0" borderId="7" xfId="1" applyNumberFormat="1" applyFont="1" applyBorder="1" applyAlignment="1">
      <alignment horizontal="center"/>
    </xf>
    <xf numFmtId="49" fontId="23" fillId="0" borderId="70" xfId="1" applyNumberFormat="1" applyFont="1" applyBorder="1" applyAlignment="1">
      <alignment horizontal="center" vertical="center"/>
    </xf>
    <xf numFmtId="0" fontId="23" fillId="0" borderId="7" xfId="1" applyFont="1" applyBorder="1" applyAlignment="1">
      <alignment horizontal="center" vertical="center"/>
    </xf>
    <xf numFmtId="0" fontId="23" fillId="0" borderId="7" xfId="1" applyFont="1" applyBorder="1" applyAlignment="1">
      <alignment horizontal="center"/>
    </xf>
    <xf numFmtId="0" fontId="72" fillId="0" borderId="15" xfId="1" applyFont="1" applyBorder="1" applyAlignment="1">
      <alignment horizontal="center" vertical="center"/>
    </xf>
    <xf numFmtId="4" fontId="23" fillId="0" borderId="12" xfId="1" applyNumberFormat="1" applyFont="1" applyBorder="1" applyAlignment="1">
      <alignment horizontal="center"/>
    </xf>
    <xf numFmtId="4" fontId="23" fillId="0" borderId="15" xfId="1" applyNumberFormat="1" applyFont="1" applyBorder="1" applyAlignment="1">
      <alignment horizontal="center"/>
    </xf>
    <xf numFmtId="49" fontId="23" fillId="0" borderId="68" xfId="1" applyNumberFormat="1" applyFont="1" applyBorder="1" applyAlignment="1">
      <alignment horizontal="center"/>
    </xf>
    <xf numFmtId="0" fontId="72" fillId="0" borderId="1" xfId="1" applyFont="1" applyBorder="1" applyAlignment="1">
      <alignment horizontal="center" vertical="center"/>
    </xf>
    <xf numFmtId="164" fontId="23" fillId="0" borderId="1" xfId="2" applyFont="1" applyBorder="1" applyAlignment="1">
      <alignment horizontal="center"/>
    </xf>
    <xf numFmtId="4" fontId="23" fillId="0" borderId="1" xfId="1" applyNumberFormat="1" applyFont="1" applyBorder="1" applyAlignment="1">
      <alignment horizontal="center"/>
    </xf>
    <xf numFmtId="4" fontId="23" fillId="0" borderId="1" xfId="1" applyNumberFormat="1" applyFont="1" applyBorder="1" applyAlignment="1">
      <alignment horizontal="center" vertical="top"/>
    </xf>
    <xf numFmtId="164" fontId="23" fillId="0" borderId="15" xfId="2" applyFont="1" applyBorder="1" applyAlignment="1">
      <alignment horizontal="center"/>
    </xf>
    <xf numFmtId="0" fontId="23" fillId="0" borderId="15" xfId="1" applyFont="1" applyBorder="1" applyAlignment="1">
      <alignment horizontal="center" vertical="center"/>
    </xf>
    <xf numFmtId="4" fontId="23" fillId="0" borderId="40" xfId="1" applyNumberFormat="1" applyFont="1" applyBorder="1" applyAlignment="1">
      <alignment horizontal="center"/>
    </xf>
    <xf numFmtId="4" fontId="23" fillId="0" borderId="30" xfId="1" applyNumberFormat="1" applyFont="1" applyBorder="1" applyAlignment="1">
      <alignment horizontal="center" vertical="top"/>
    </xf>
    <xf numFmtId="0" fontId="23" fillId="0" borderId="1" xfId="1" applyFont="1" applyBorder="1" applyAlignment="1">
      <alignment horizontal="center" vertical="center"/>
    </xf>
    <xf numFmtId="0" fontId="23" fillId="0" borderId="1" xfId="1" applyFont="1" applyBorder="1"/>
    <xf numFmtId="0" fontId="23" fillId="0" borderId="0" xfId="1" applyFont="1" applyBorder="1" applyAlignment="1">
      <alignment horizontal="center"/>
    </xf>
    <xf numFmtId="0" fontId="23" fillId="0" borderId="15" xfId="1" applyFont="1" applyBorder="1"/>
    <xf numFmtId="0" fontId="3" fillId="3" borderId="1"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0" xfId="0" applyFont="1" applyAlignment="1">
      <alignment horizontal="center" vertical="center"/>
    </xf>
    <xf numFmtId="0" fontId="3" fillId="3" borderId="2"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 xfId="0" applyFont="1" applyFill="1" applyBorder="1" applyAlignment="1">
      <alignment horizontal="center" vertical="center"/>
    </xf>
    <xf numFmtId="3" fontId="21" fillId="0" borderId="1" xfId="0" applyNumberFormat="1" applyFont="1" applyBorder="1" applyAlignment="1">
      <alignment horizontal="right" vertical="center" wrapText="1"/>
    </xf>
    <xf numFmtId="3" fontId="22" fillId="0" borderId="1" xfId="0" applyNumberFormat="1" applyFont="1" applyBorder="1" applyAlignment="1">
      <alignment horizontal="right" vertical="center" wrapText="1"/>
    </xf>
    <xf numFmtId="3" fontId="22" fillId="0" borderId="1" xfId="0" applyNumberFormat="1" applyFont="1" applyFill="1" applyBorder="1" applyAlignment="1">
      <alignment horizontal="right" vertical="center" wrapText="1"/>
    </xf>
    <xf numFmtId="3" fontId="17" fillId="3" borderId="1" xfId="0" applyNumberFormat="1" applyFont="1" applyFill="1" applyBorder="1" applyAlignment="1">
      <alignment horizontal="right" vertical="center" wrapText="1"/>
    </xf>
    <xf numFmtId="0" fontId="18" fillId="0" borderId="1" xfId="0" applyFont="1" applyBorder="1" applyAlignment="1">
      <alignment horizontal="center" vertical="center" wrapText="1"/>
    </xf>
    <xf numFmtId="3" fontId="20"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3" fontId="17" fillId="4"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8" fillId="0" borderId="1" xfId="0" applyFont="1" applyBorder="1" applyAlignment="1">
      <alignment vertical="center" wrapText="1"/>
    </xf>
    <xf numFmtId="3" fontId="21" fillId="0" borderId="1" xfId="0" applyNumberFormat="1" applyFont="1" applyFill="1" applyBorder="1" applyAlignment="1">
      <alignment horizontal="righ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3" fontId="17" fillId="0" borderId="1" xfId="0" applyNumberFormat="1" applyFont="1" applyFill="1" applyBorder="1" applyAlignment="1">
      <alignment horizontal="right" vertical="center" wrapText="1"/>
    </xf>
    <xf numFmtId="49" fontId="15" fillId="0" borderId="1" xfId="0" applyNumberFormat="1"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8" xfId="0" applyFont="1" applyFill="1" applyBorder="1" applyAlignment="1">
      <alignment horizontal="center" vertical="center" wrapText="1" shrinkToFit="1"/>
    </xf>
    <xf numFmtId="0" fontId="13" fillId="3" borderId="28" xfId="0" applyFont="1" applyFill="1" applyBorder="1"/>
    <xf numFmtId="0" fontId="49" fillId="0" borderId="1" xfId="0" applyFont="1" applyBorder="1" applyAlignment="1">
      <alignment horizontal="left" vertical="center"/>
    </xf>
    <xf numFmtId="0" fontId="49" fillId="0" borderId="0" xfId="0" applyFont="1" applyAlignment="1">
      <alignment horizontal="center" vertical="center" wrapText="1"/>
    </xf>
    <xf numFmtId="0" fontId="49" fillId="3" borderId="1" xfId="0" applyFont="1" applyFill="1" applyBorder="1" applyAlignment="1">
      <alignment horizontal="center" vertical="center"/>
    </xf>
    <xf numFmtId="0" fontId="49" fillId="3" borderId="2"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15" xfId="0" applyFont="1" applyFill="1" applyBorder="1" applyAlignment="1">
      <alignment horizontal="center" vertical="center"/>
    </xf>
    <xf numFmtId="0" fontId="49" fillId="3" borderId="1"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50" fillId="3" borderId="12" xfId="0" applyFont="1" applyFill="1" applyBorder="1"/>
    <xf numFmtId="0" fontId="50" fillId="3" borderId="15" xfId="0" applyFont="1" applyFill="1" applyBorder="1"/>
    <xf numFmtId="0" fontId="49" fillId="3" borderId="28" xfId="0" applyFont="1" applyFill="1" applyBorder="1" applyAlignment="1">
      <alignment horizontal="center" vertical="center" wrapText="1"/>
    </xf>
    <xf numFmtId="0" fontId="49" fillId="3" borderId="29" xfId="0" applyFont="1" applyFill="1" applyBorder="1" applyAlignment="1">
      <alignment horizontal="center" vertical="center" wrapText="1"/>
    </xf>
    <xf numFmtId="0" fontId="49" fillId="3" borderId="24" xfId="0" applyFont="1" applyFill="1" applyBorder="1" applyAlignment="1">
      <alignment horizontal="center" vertical="center" wrapText="1"/>
    </xf>
    <xf numFmtId="0" fontId="65" fillId="0" borderId="39" xfId="0" applyFont="1" applyBorder="1" applyAlignment="1">
      <alignment horizontal="right" vertical="top" wrapText="1"/>
    </xf>
    <xf numFmtId="0" fontId="64" fillId="0" borderId="0" xfId="0" applyFont="1" applyAlignment="1">
      <alignment horizontal="left"/>
    </xf>
    <xf numFmtId="0" fontId="3" fillId="0" borderId="1" xfId="0" applyFont="1" applyBorder="1" applyAlignment="1">
      <alignment horizontal="left" vertical="center"/>
    </xf>
    <xf numFmtId="0" fontId="40" fillId="0" borderId="0" xfId="0" applyFont="1" applyAlignment="1">
      <alignment horizontal="center" vertical="center" wrapText="1"/>
    </xf>
    <xf numFmtId="0" fontId="23" fillId="0" borderId="14" xfId="1" applyFont="1" applyBorder="1" applyAlignment="1">
      <alignment horizontal="center" vertical="center" wrapText="1"/>
    </xf>
    <xf numFmtId="0" fontId="23" fillId="0" borderId="36" xfId="1" applyFont="1" applyBorder="1" applyAlignment="1">
      <alignment horizontal="center" vertical="center" wrapText="1"/>
    </xf>
    <xf numFmtId="0" fontId="23" fillId="0" borderId="49"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0" xfId="1" applyFont="1" applyBorder="1" applyAlignment="1">
      <alignment horizontal="center" vertical="center" wrapText="1"/>
    </xf>
    <xf numFmtId="0" fontId="23" fillId="0" borderId="54" xfId="1" applyFont="1" applyBorder="1" applyAlignment="1">
      <alignment horizontal="center" vertical="center" wrapText="1"/>
    </xf>
    <xf numFmtId="0" fontId="23" fillId="0" borderId="31" xfId="1" applyFont="1" applyBorder="1" applyAlignment="1">
      <alignment horizontal="center" vertical="center" wrapText="1"/>
    </xf>
    <xf numFmtId="0" fontId="23" fillId="0" borderId="32" xfId="1" applyFont="1" applyBorder="1" applyAlignment="1">
      <alignment horizontal="center" vertical="center" wrapText="1"/>
    </xf>
    <xf numFmtId="0" fontId="23" fillId="0" borderId="55" xfId="1" applyFont="1" applyBorder="1" applyAlignment="1">
      <alignment horizontal="center" vertical="center" wrapText="1"/>
    </xf>
    <xf numFmtId="49" fontId="23" fillId="0" borderId="7" xfId="1" applyNumberFormat="1" applyFont="1" applyBorder="1" applyAlignment="1">
      <alignment horizontal="center"/>
    </xf>
    <xf numFmtId="49" fontId="23" fillId="0" borderId="12" xfId="1" applyNumberFormat="1" applyFont="1" applyBorder="1" applyAlignment="1">
      <alignment horizontal="center"/>
    </xf>
    <xf numFmtId="49" fontId="23" fillId="0" borderId="15" xfId="1" applyNumberFormat="1" applyFont="1" applyBorder="1" applyAlignment="1">
      <alignment horizontal="center"/>
    </xf>
    <xf numFmtId="4" fontId="23" fillId="0" borderId="7" xfId="1" applyNumberFormat="1" applyFont="1" applyBorder="1" applyAlignment="1">
      <alignment horizontal="center"/>
    </xf>
    <xf numFmtId="4" fontId="23" fillId="0" borderId="12" xfId="1" applyNumberFormat="1" applyFont="1" applyBorder="1" applyAlignment="1">
      <alignment horizontal="center"/>
    </xf>
    <xf numFmtId="4" fontId="23" fillId="0" borderId="15" xfId="1" applyNumberFormat="1" applyFont="1" applyBorder="1" applyAlignment="1">
      <alignment horizontal="center"/>
    </xf>
    <xf numFmtId="4" fontId="23" fillId="0" borderId="57" xfId="1" applyNumberFormat="1" applyFont="1" applyBorder="1" applyAlignment="1">
      <alignment horizontal="center"/>
    </xf>
    <xf numFmtId="4" fontId="23" fillId="0" borderId="58" xfId="1" applyNumberFormat="1" applyFont="1" applyBorder="1" applyAlignment="1">
      <alignment horizontal="center"/>
    </xf>
    <xf numFmtId="4" fontId="23" fillId="0" borderId="64" xfId="1" applyNumberFormat="1" applyFont="1" applyBorder="1" applyAlignment="1">
      <alignment horizontal="center"/>
    </xf>
    <xf numFmtId="49" fontId="23" fillId="0" borderId="41" xfId="1" applyNumberFormat="1" applyFont="1" applyBorder="1" applyAlignment="1">
      <alignment horizontal="center" vertical="center"/>
    </xf>
    <xf numFmtId="49" fontId="23" fillId="0" borderId="47" xfId="1" applyNumberFormat="1" applyFont="1" applyBorder="1" applyAlignment="1">
      <alignment horizontal="center" vertical="center"/>
    </xf>
    <xf numFmtId="49" fontId="23" fillId="0" borderId="72" xfId="1" applyNumberFormat="1" applyFont="1" applyBorder="1" applyAlignment="1">
      <alignment horizontal="center" vertical="center"/>
    </xf>
    <xf numFmtId="0" fontId="72" fillId="0" borderId="2" xfId="1" applyFont="1" applyBorder="1" applyAlignment="1">
      <alignment horizontal="center" vertical="center"/>
    </xf>
    <xf numFmtId="0" fontId="72" fillId="0" borderId="12" xfId="1" applyFont="1" applyBorder="1" applyAlignment="1">
      <alignment horizontal="center" vertical="center"/>
    </xf>
    <xf numFmtId="0" fontId="72" fillId="0" borderId="15" xfId="1" applyFont="1" applyBorder="1" applyAlignment="1">
      <alignment horizontal="center" vertical="center"/>
    </xf>
    <xf numFmtId="0" fontId="72" fillId="0" borderId="73" xfId="1" applyFont="1" applyBorder="1" applyAlignment="1">
      <alignment horizontal="center" vertical="center" wrapText="1"/>
    </xf>
    <xf numFmtId="0" fontId="72" fillId="0" borderId="74" xfId="1" applyFont="1" applyBorder="1" applyAlignment="1">
      <alignment horizontal="center" vertical="center" wrapText="1"/>
    </xf>
    <xf numFmtId="0" fontId="72" fillId="0" borderId="0" xfId="1" applyFont="1" applyBorder="1" applyAlignment="1">
      <alignment horizontal="center" vertical="center" wrapText="1"/>
    </xf>
    <xf numFmtId="0" fontId="72" fillId="0" borderId="54" xfId="1" applyFont="1" applyBorder="1" applyAlignment="1">
      <alignment horizontal="center" vertical="center" wrapText="1"/>
    </xf>
    <xf numFmtId="0" fontId="72" fillId="0" borderId="71" xfId="1" applyFont="1" applyBorder="1" applyAlignment="1">
      <alignment horizontal="center" vertical="center" wrapText="1"/>
    </xf>
    <xf numFmtId="0" fontId="72" fillId="0" borderId="50" xfId="1" applyFont="1" applyBorder="1" applyAlignment="1">
      <alignment horizontal="center" vertical="center" wrapText="1"/>
    </xf>
    <xf numFmtId="0" fontId="72" fillId="0" borderId="0" xfId="1" applyFont="1" applyBorder="1" applyAlignment="1">
      <alignment horizontal="center" vertical="center"/>
    </xf>
    <xf numFmtId="0" fontId="72" fillId="0" borderId="67" xfId="1" applyFont="1" applyBorder="1" applyAlignment="1">
      <alignment horizontal="center" vertical="center"/>
    </xf>
    <xf numFmtId="4" fontId="23" fillId="0" borderId="1" xfId="1" applyNumberFormat="1" applyFont="1" applyBorder="1" applyAlignment="1">
      <alignment horizontal="center"/>
    </xf>
    <xf numFmtId="4" fontId="23" fillId="0" borderId="1" xfId="1" applyNumberFormat="1" applyFont="1" applyBorder="1" applyAlignment="1">
      <alignment horizontal="center" vertical="top"/>
    </xf>
    <xf numFmtId="49" fontId="23" fillId="0" borderId="37" xfId="1" applyNumberFormat="1" applyFont="1" applyBorder="1" applyAlignment="1">
      <alignment horizontal="center" vertical="center"/>
    </xf>
    <xf numFmtId="49" fontId="23" fillId="0" borderId="70" xfId="1" applyNumberFormat="1" applyFont="1" applyBorder="1" applyAlignment="1">
      <alignment horizontal="center" vertical="center"/>
    </xf>
    <xf numFmtId="49" fontId="23" fillId="0" borderId="30" xfId="1" applyNumberFormat="1" applyFont="1" applyBorder="1" applyAlignment="1">
      <alignment horizontal="center" vertical="center"/>
    </xf>
    <xf numFmtId="4" fontId="23" fillId="0" borderId="2" xfId="1" applyNumberFormat="1" applyFont="1" applyBorder="1" applyAlignment="1">
      <alignment horizontal="center"/>
    </xf>
    <xf numFmtId="0" fontId="23" fillId="0" borderId="2" xfId="1" applyFont="1" applyBorder="1" applyAlignment="1">
      <alignment horizontal="center"/>
    </xf>
    <xf numFmtId="0" fontId="23" fillId="0" borderId="12" xfId="1" applyFont="1" applyBorder="1" applyAlignment="1">
      <alignment horizontal="center"/>
    </xf>
    <xf numFmtId="0" fontId="23" fillId="0" borderId="15" xfId="1" applyFont="1" applyBorder="1" applyAlignment="1">
      <alignment horizontal="center"/>
    </xf>
    <xf numFmtId="4" fontId="23" fillId="0" borderId="2" xfId="1" applyNumberFormat="1" applyFont="1" applyBorder="1" applyAlignment="1">
      <alignment horizontal="center" vertical="top"/>
    </xf>
    <xf numFmtId="4" fontId="23" fillId="0" borderId="12" xfId="1" applyNumberFormat="1" applyFont="1" applyBorder="1" applyAlignment="1">
      <alignment horizontal="center" vertical="top"/>
    </xf>
    <xf numFmtId="4" fontId="23" fillId="0" borderId="15" xfId="1" applyNumberFormat="1" applyFont="1" applyBorder="1" applyAlignment="1">
      <alignment horizontal="center" vertical="top"/>
    </xf>
    <xf numFmtId="49" fontId="23" fillId="0" borderId="65" xfId="1" applyNumberFormat="1" applyFont="1" applyBorder="1" applyAlignment="1">
      <alignment horizontal="center" vertical="center"/>
    </xf>
    <xf numFmtId="49" fontId="23" fillId="0" borderId="51" xfId="1" applyNumberFormat="1" applyFont="1" applyBorder="1" applyAlignment="1">
      <alignment horizontal="center" vertical="center"/>
    </xf>
    <xf numFmtId="0" fontId="72" fillId="0" borderId="7" xfId="1" applyFont="1" applyBorder="1" applyAlignment="1">
      <alignment horizontal="center" vertical="center" wrapText="1"/>
    </xf>
    <xf numFmtId="0" fontId="23" fillId="0" borderId="12"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7" xfId="1" applyFont="1" applyBorder="1" applyAlignment="1">
      <alignment horizontal="center"/>
    </xf>
    <xf numFmtId="4" fontId="12" fillId="0" borderId="12" xfId="1" applyNumberFormat="1" applyFont="1" applyBorder="1" applyAlignment="1">
      <alignment horizontal="center" vertical="center"/>
    </xf>
    <xf numFmtId="0" fontId="72" fillId="0" borderId="7" xfId="1" applyFont="1" applyBorder="1" applyAlignment="1">
      <alignment horizontal="center" vertical="center"/>
    </xf>
    <xf numFmtId="0" fontId="52" fillId="0" borderId="1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49" xfId="1" applyFont="1" applyBorder="1" applyAlignment="1">
      <alignment horizontal="center" vertical="center" wrapText="1"/>
    </xf>
    <xf numFmtId="0" fontId="52" fillId="0" borderId="13" xfId="1" applyFont="1" applyBorder="1" applyAlignment="1">
      <alignment horizontal="center" vertical="center" wrapText="1"/>
    </xf>
    <xf numFmtId="0" fontId="52" fillId="0" borderId="0" xfId="1" applyFont="1" applyBorder="1" applyAlignment="1">
      <alignment horizontal="center" vertical="center" wrapText="1"/>
    </xf>
    <xf numFmtId="0" fontId="52" fillId="0" borderId="54" xfId="1" applyFont="1" applyBorder="1" applyAlignment="1">
      <alignment horizontal="center" vertical="center" wrapText="1"/>
    </xf>
    <xf numFmtId="0" fontId="52" fillId="0" borderId="31" xfId="1" applyFont="1" applyBorder="1" applyAlignment="1">
      <alignment horizontal="center" vertical="center" wrapText="1"/>
    </xf>
    <xf numFmtId="0" fontId="52" fillId="0" borderId="32" xfId="1" applyFont="1" applyBorder="1" applyAlignment="1">
      <alignment horizontal="center" vertical="center" wrapText="1"/>
    </xf>
    <xf numFmtId="0" fontId="52" fillId="0" borderId="55" xfId="1" applyFont="1" applyBorder="1" applyAlignment="1">
      <alignment horizontal="center" vertical="center" wrapText="1"/>
    </xf>
    <xf numFmtId="0" fontId="74" fillId="0" borderId="0" xfId="1" applyFont="1" applyAlignment="1">
      <alignment horizontal="center" wrapText="1"/>
    </xf>
    <xf numFmtId="0" fontId="52" fillId="3" borderId="41" xfId="1" applyFont="1" applyFill="1" applyBorder="1" applyAlignment="1">
      <alignment horizontal="center" vertical="center"/>
    </xf>
    <xf numFmtId="0" fontId="52" fillId="3" borderId="47" xfId="1" applyFont="1" applyFill="1" applyBorder="1" applyAlignment="1">
      <alignment horizontal="center" vertical="center"/>
    </xf>
    <xf numFmtId="0" fontId="52" fillId="3" borderId="51" xfId="1" applyFont="1" applyFill="1" applyBorder="1" applyAlignment="1">
      <alignment horizontal="center" vertical="center"/>
    </xf>
    <xf numFmtId="0" fontId="52" fillId="3" borderId="42" xfId="1" applyFont="1" applyFill="1" applyBorder="1" applyAlignment="1">
      <alignment horizontal="center" vertical="center"/>
    </xf>
    <xf numFmtId="0" fontId="52" fillId="3" borderId="12" xfId="1" applyFont="1" applyFill="1" applyBorder="1" applyAlignment="1">
      <alignment horizontal="center" vertical="center"/>
    </xf>
    <xf numFmtId="0" fontId="52" fillId="3" borderId="15" xfId="1" applyFont="1" applyFill="1" applyBorder="1" applyAlignment="1">
      <alignment horizontal="center" vertical="center"/>
    </xf>
    <xf numFmtId="0" fontId="59" fillId="3" borderId="42" xfId="1" applyFont="1" applyFill="1" applyBorder="1" applyAlignment="1">
      <alignment horizontal="center" vertical="center" wrapText="1"/>
    </xf>
    <xf numFmtId="0" fontId="59" fillId="3" borderId="12" xfId="1" applyFont="1" applyFill="1" applyBorder="1" applyAlignment="1">
      <alignment horizontal="center" vertical="center" wrapText="1"/>
    </xf>
    <xf numFmtId="0" fontId="59" fillId="3" borderId="15" xfId="1" applyFont="1" applyFill="1" applyBorder="1" applyAlignment="1">
      <alignment horizontal="center" vertical="center" wrapText="1"/>
    </xf>
    <xf numFmtId="0" fontId="52" fillId="3" borderId="42" xfId="1" applyFont="1" applyFill="1" applyBorder="1" applyAlignment="1">
      <alignment horizontal="center" vertical="center" wrapText="1"/>
    </xf>
    <xf numFmtId="0" fontId="52" fillId="3" borderId="12" xfId="1" applyFont="1" applyFill="1" applyBorder="1" applyAlignment="1">
      <alignment horizontal="center" vertical="center" wrapText="1"/>
    </xf>
    <xf numFmtId="0" fontId="52" fillId="3" borderId="15" xfId="1" applyFont="1" applyFill="1" applyBorder="1" applyAlignment="1">
      <alignment horizontal="center" vertical="center" wrapText="1"/>
    </xf>
    <xf numFmtId="0" fontId="52" fillId="3" borderId="44" xfId="1" applyFont="1" applyFill="1" applyBorder="1" applyAlignment="1">
      <alignment horizontal="center" vertical="center"/>
    </xf>
    <xf numFmtId="0" fontId="52" fillId="3" borderId="45" xfId="1" applyFont="1" applyFill="1" applyBorder="1" applyAlignment="1">
      <alignment horizontal="center" vertical="center"/>
    </xf>
    <xf numFmtId="0" fontId="52" fillId="3" borderId="46" xfId="1" applyFont="1" applyFill="1" applyBorder="1" applyAlignment="1">
      <alignment horizontal="center" vertical="center"/>
    </xf>
    <xf numFmtId="0" fontId="52" fillId="3" borderId="28" xfId="1" applyFont="1" applyFill="1" applyBorder="1" applyAlignment="1">
      <alignment horizontal="center" vertical="center"/>
    </xf>
    <xf numFmtId="0" fontId="52" fillId="3" borderId="29" xfId="1" applyFont="1" applyFill="1" applyBorder="1" applyAlignment="1">
      <alignment horizontal="center" vertical="center"/>
    </xf>
    <xf numFmtId="0" fontId="52" fillId="3" borderId="48" xfId="1" applyFont="1" applyFill="1" applyBorder="1" applyAlignment="1">
      <alignment horizontal="center" vertical="center"/>
    </xf>
    <xf numFmtId="0" fontId="52" fillId="3" borderId="2" xfId="1" applyFont="1" applyFill="1" applyBorder="1" applyAlignment="1">
      <alignment horizontal="center" vertical="center" wrapText="1"/>
    </xf>
    <xf numFmtId="0" fontId="52" fillId="3" borderId="24" xfId="1" applyFont="1" applyFill="1" applyBorder="1" applyAlignment="1">
      <alignment horizontal="center" vertical="center"/>
    </xf>
    <xf numFmtId="0" fontId="52" fillId="3" borderId="14" xfId="1" applyFont="1" applyFill="1" applyBorder="1" applyAlignment="1">
      <alignment horizontal="center" vertical="center" wrapText="1"/>
    </xf>
    <xf numFmtId="0" fontId="52" fillId="3" borderId="49" xfId="1" applyFont="1" applyFill="1" applyBorder="1" applyAlignment="1">
      <alignment horizontal="center" vertical="center" wrapText="1"/>
    </xf>
    <xf numFmtId="0" fontId="52" fillId="3" borderId="40" xfId="1" applyFont="1" applyFill="1" applyBorder="1" applyAlignment="1">
      <alignment horizontal="center" vertical="center" wrapText="1"/>
    </xf>
    <xf numFmtId="0" fontId="52" fillId="3" borderId="50" xfId="1" applyFont="1" applyFill="1" applyBorder="1" applyAlignment="1">
      <alignment horizontal="center" vertical="center" wrapText="1"/>
    </xf>
    <xf numFmtId="0" fontId="52" fillId="3" borderId="43" xfId="1" applyFont="1" applyFill="1" applyBorder="1" applyAlignment="1">
      <alignment horizontal="center" vertical="center" wrapText="1"/>
    </xf>
    <xf numFmtId="0" fontId="52" fillId="3" borderId="1" xfId="1" applyFont="1" applyFill="1" applyBorder="1" applyAlignment="1">
      <alignment horizontal="center" vertical="center" wrapText="1"/>
    </xf>
    <xf numFmtId="0" fontId="73" fillId="0" borderId="67" xfId="1" applyFont="1" applyBorder="1" applyAlignment="1">
      <alignment horizontal="right" vertical="top" wrapText="1"/>
    </xf>
    <xf numFmtId="0" fontId="73" fillId="0" borderId="67" xfId="1" applyFont="1" applyBorder="1" applyAlignment="1">
      <alignment horizontal="right" vertical="top"/>
    </xf>
    <xf numFmtId="0" fontId="52" fillId="0" borderId="1" xfId="1" applyFont="1" applyBorder="1" applyAlignment="1">
      <alignment horizontal="center" vertical="center"/>
    </xf>
    <xf numFmtId="0" fontId="52" fillId="3" borderId="1" xfId="1" applyFont="1" applyFill="1" applyBorder="1" applyAlignment="1">
      <alignment horizontal="center" vertical="center"/>
    </xf>
    <xf numFmtId="4" fontId="71" fillId="0" borderId="66" xfId="1" applyNumberFormat="1" applyFont="1" applyBorder="1" applyAlignment="1">
      <alignment horizontal="right" vertical="center"/>
    </xf>
    <xf numFmtId="4" fontId="71" fillId="0" borderId="36" xfId="1" applyNumberFormat="1" applyFont="1" applyBorder="1" applyAlignment="1">
      <alignment horizontal="right" vertical="center"/>
    </xf>
    <xf numFmtId="4" fontId="11" fillId="0" borderId="60" xfId="1" applyNumberFormat="1" applyFont="1" applyBorder="1" applyAlignment="1">
      <alignment horizontal="center" vertical="center"/>
    </xf>
    <xf numFmtId="4" fontId="11" fillId="0" borderId="61" xfId="1" applyNumberFormat="1" applyFont="1" applyBorder="1" applyAlignment="1">
      <alignment horizontal="center" vertical="center"/>
    </xf>
    <xf numFmtId="4" fontId="11" fillId="0" borderId="62" xfId="1" applyNumberFormat="1" applyFont="1" applyBorder="1" applyAlignment="1">
      <alignment horizontal="center" vertical="center"/>
    </xf>
    <xf numFmtId="0" fontId="23" fillId="0" borderId="65" xfId="1" applyFont="1" applyBorder="1" applyAlignment="1">
      <alignment horizontal="center" vertical="center"/>
    </xf>
    <xf numFmtId="0" fontId="23" fillId="0" borderId="47" xfId="1" applyFont="1" applyBorder="1" applyAlignment="1">
      <alignment horizontal="center" vertical="center"/>
    </xf>
    <xf numFmtId="0" fontId="23" fillId="0" borderId="51" xfId="1" applyFont="1" applyBorder="1" applyAlignment="1">
      <alignment horizontal="center" vertical="center"/>
    </xf>
    <xf numFmtId="49" fontId="23" fillId="0" borderId="66" xfId="1" applyNumberFormat="1" applyFont="1" applyBorder="1" applyAlignment="1">
      <alignment horizontal="center" vertical="center"/>
    </xf>
    <xf numFmtId="49" fontId="23" fillId="0" borderId="59" xfId="1" applyNumberFormat="1" applyFont="1" applyBorder="1" applyAlignment="1">
      <alignment horizontal="center" vertical="center"/>
    </xf>
    <xf numFmtId="49" fontId="23" fillId="0" borderId="69" xfId="1" applyNumberFormat="1" applyFont="1" applyBorder="1" applyAlignment="1">
      <alignment horizontal="center" vertical="center"/>
    </xf>
    <xf numFmtId="0" fontId="72" fillId="0" borderId="36" xfId="1" applyFont="1" applyBorder="1" applyAlignment="1">
      <alignment horizontal="center" vertical="center" wrapText="1"/>
    </xf>
    <xf numFmtId="0" fontId="72" fillId="0" borderId="49" xfId="1" applyFont="1" applyBorder="1" applyAlignment="1">
      <alignment horizontal="center" vertical="center" wrapText="1"/>
    </xf>
    <xf numFmtId="0" fontId="72" fillId="0" borderId="32" xfId="1" applyFont="1" applyBorder="1" applyAlignment="1">
      <alignment horizontal="center" vertical="center" wrapText="1"/>
    </xf>
    <xf numFmtId="0" fontId="72" fillId="0" borderId="55" xfId="1" applyFont="1" applyBorder="1" applyAlignment="1">
      <alignment horizontal="center" vertical="center" wrapText="1"/>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60" fillId="0" borderId="1" xfId="0" applyFont="1" applyBorder="1" applyAlignment="1">
      <alignment horizontal="left" vertical="center"/>
    </xf>
    <xf numFmtId="0" fontId="1" fillId="0" borderId="0" xfId="0" applyFont="1" applyAlignment="1">
      <alignment horizontal="left" vertical="center"/>
    </xf>
    <xf numFmtId="0" fontId="3" fillId="3" borderId="1" xfId="0" applyFont="1" applyFill="1" applyBorder="1" applyAlignment="1">
      <alignment horizontal="center" wrapText="1"/>
    </xf>
    <xf numFmtId="0" fontId="60" fillId="0" borderId="29" xfId="0" applyFont="1" applyBorder="1" applyAlignment="1">
      <alignment horizontal="center" vertical="center"/>
    </xf>
    <xf numFmtId="0" fontId="60" fillId="0" borderId="24" xfId="0" applyFont="1" applyBorder="1" applyAlignment="1">
      <alignment horizontal="center" vertical="center"/>
    </xf>
    <xf numFmtId="0" fontId="7" fillId="0" borderId="14" xfId="0" applyFont="1" applyBorder="1" applyAlignment="1">
      <alignment horizontal="left"/>
    </xf>
    <xf numFmtId="0" fontId="7" fillId="0" borderId="36" xfId="0" applyFont="1" applyBorder="1" applyAlignment="1">
      <alignment horizontal="left"/>
    </xf>
    <xf numFmtId="0" fontId="7" fillId="0" borderId="37" xfId="0" applyFont="1" applyBorder="1" applyAlignment="1">
      <alignment horizontal="left"/>
    </xf>
    <xf numFmtId="0" fontId="7" fillId="0" borderId="6" xfId="0" applyFont="1" applyBorder="1" applyAlignment="1">
      <alignment horizontal="left"/>
    </xf>
    <xf numFmtId="0" fontId="7" fillId="0" borderId="38" xfId="0" applyFont="1" applyBorder="1" applyAlignment="1">
      <alignment horizontal="left"/>
    </xf>
    <xf numFmtId="0" fontId="7" fillId="0" borderId="33" xfId="0" applyFont="1" applyBorder="1" applyAlignment="1">
      <alignment horizontal="left"/>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6" fillId="0" borderId="24" xfId="0" applyFont="1" applyBorder="1" applyAlignment="1">
      <alignment horizontal="center" vertical="center"/>
    </xf>
    <xf numFmtId="0" fontId="46" fillId="3" borderId="2" xfId="0" applyFont="1" applyFill="1" applyBorder="1" applyAlignment="1">
      <alignment horizontal="center" vertical="center"/>
    </xf>
    <xf numFmtId="0" fontId="46" fillId="3" borderId="15" xfId="0" applyFont="1" applyFill="1" applyBorder="1" applyAlignment="1">
      <alignment horizontal="center" vertical="center"/>
    </xf>
    <xf numFmtId="0" fontId="0" fillId="3" borderId="15" xfId="0" applyFill="1" applyBorder="1"/>
    <xf numFmtId="0" fontId="46" fillId="3" borderId="28" xfId="0" applyFont="1" applyFill="1" applyBorder="1" applyAlignment="1">
      <alignment horizontal="center" vertical="center"/>
    </xf>
    <xf numFmtId="0" fontId="46" fillId="3" borderId="29" xfId="0" applyFont="1" applyFill="1" applyBorder="1" applyAlignment="1">
      <alignment horizontal="center" vertical="center"/>
    </xf>
    <xf numFmtId="0" fontId="46" fillId="3" borderId="24" xfId="0" applyFont="1" applyFill="1" applyBorder="1" applyAlignment="1">
      <alignment horizontal="center" vertical="center"/>
    </xf>
    <xf numFmtId="0" fontId="7" fillId="0" borderId="1" xfId="0" applyFont="1" applyBorder="1" applyAlignment="1">
      <alignment horizontal="center" vertical="center"/>
    </xf>
    <xf numFmtId="0" fontId="44" fillId="0" borderId="0" xfId="0" applyFont="1" applyAlignment="1">
      <alignment horizontal="center" vertical="center"/>
    </xf>
    <xf numFmtId="0" fontId="46" fillId="3" borderId="1" xfId="0" applyFont="1" applyFill="1" applyBorder="1" applyAlignment="1">
      <alignment horizontal="center" vertical="center"/>
    </xf>
    <xf numFmtId="0" fontId="46" fillId="3" borderId="1" xfId="0" applyFont="1" applyFill="1" applyBorder="1" applyAlignment="1">
      <alignment horizontal="center" vertical="center" wrapText="1"/>
    </xf>
    <xf numFmtId="0" fontId="46" fillId="3" borderId="28" xfId="0" applyFont="1" applyFill="1" applyBorder="1" applyAlignment="1">
      <alignment horizontal="center" vertical="center" wrapText="1"/>
    </xf>
    <xf numFmtId="0" fontId="46" fillId="3" borderId="29" xfId="0" applyFont="1" applyFill="1" applyBorder="1" applyAlignment="1">
      <alignment horizontal="center" vertical="center" wrapText="1"/>
    </xf>
    <xf numFmtId="0" fontId="46" fillId="3" borderId="24"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5" xfId="0" applyFont="1" applyFill="1" applyBorder="1" applyAlignment="1">
      <alignment horizontal="center" vertical="center" wrapText="1"/>
    </xf>
  </cellXfs>
  <cellStyles count="3">
    <cellStyle name="Dziesiętny" xfId="2" builtinId="3"/>
    <cellStyle name="Normalny" xfId="0" builtinId="0"/>
    <cellStyle name="Normalny_zal_Szczecin"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6"/>
  <sheetViews>
    <sheetView view="pageLayout" zoomScaleNormal="100" workbookViewId="0">
      <selection activeCell="B10" sqref="B10"/>
    </sheetView>
  </sheetViews>
  <sheetFormatPr defaultColWidth="8.85546875" defaultRowHeight="15"/>
  <cols>
    <col min="1" max="1" width="6.85546875" customWidth="1"/>
    <col min="2" max="2" width="8.85546875" bestFit="1" customWidth="1"/>
    <col min="3" max="3" width="6" customWidth="1"/>
    <col min="4" max="4" width="36.7109375" customWidth="1"/>
    <col min="5" max="5" width="12.7109375" customWidth="1"/>
    <col min="6" max="6" width="14.140625" customWidth="1"/>
    <col min="7" max="7" width="12.42578125" customWidth="1"/>
    <col min="8" max="254" width="9.140625" customWidth="1"/>
    <col min="255" max="255" width="6.85546875" customWidth="1"/>
  </cols>
  <sheetData>
    <row r="1" spans="1:8" ht="18" customHeight="1">
      <c r="A1" s="367" t="s">
        <v>0</v>
      </c>
      <c r="B1" s="367"/>
      <c r="C1" s="367"/>
      <c r="D1" s="367"/>
      <c r="E1" s="367"/>
      <c r="F1" s="1"/>
      <c r="G1" s="1"/>
      <c r="H1" s="1"/>
    </row>
    <row r="2" spans="1:8" ht="18">
      <c r="A2" s="1"/>
      <c r="B2" s="2"/>
      <c r="C2" s="2"/>
      <c r="D2" s="2"/>
      <c r="E2" s="1"/>
      <c r="F2" s="1"/>
      <c r="G2" s="1"/>
      <c r="H2" s="1"/>
    </row>
    <row r="3" spans="1:8">
      <c r="A3" s="1"/>
      <c r="B3" s="1"/>
      <c r="C3" s="1"/>
      <c r="D3" s="1"/>
      <c r="E3" s="1"/>
      <c r="F3" s="1"/>
      <c r="G3" s="3" t="s">
        <v>1</v>
      </c>
      <c r="H3" s="1"/>
    </row>
    <row r="4" spans="1:8" s="4" customFormat="1" ht="15" customHeight="1">
      <c r="A4" s="368" t="s">
        <v>2</v>
      </c>
      <c r="B4" s="368" t="s">
        <v>3</v>
      </c>
      <c r="C4" s="368" t="s">
        <v>4</v>
      </c>
      <c r="D4" s="368" t="s">
        <v>5</v>
      </c>
      <c r="E4" s="363" t="s">
        <v>6</v>
      </c>
      <c r="F4" s="363" t="s">
        <v>7</v>
      </c>
      <c r="G4" s="363"/>
      <c r="H4" s="1"/>
    </row>
    <row r="5" spans="1:8" s="4" customFormat="1" ht="15" customHeight="1">
      <c r="A5" s="369"/>
      <c r="B5" s="369"/>
      <c r="C5" s="370"/>
      <c r="D5" s="370"/>
      <c r="E5" s="371"/>
      <c r="F5" s="244" t="s">
        <v>8</v>
      </c>
      <c r="G5" s="244" t="s">
        <v>9</v>
      </c>
      <c r="H5" s="1"/>
    </row>
    <row r="6" spans="1:8" s="8" customFormat="1" ht="8.1" customHeight="1">
      <c r="A6" s="5">
        <v>1</v>
      </c>
      <c r="B6" s="5">
        <v>2</v>
      </c>
      <c r="C6" s="5">
        <v>3</v>
      </c>
      <c r="D6" s="6">
        <v>4</v>
      </c>
      <c r="E6" s="5">
        <v>6</v>
      </c>
      <c r="F6" s="5">
        <v>7</v>
      </c>
      <c r="G6" s="5">
        <v>8</v>
      </c>
      <c r="H6" s="7"/>
    </row>
    <row r="7" spans="1:8" s="14" customFormat="1" ht="12.75">
      <c r="A7" s="9" t="s">
        <v>10</v>
      </c>
      <c r="B7" s="9"/>
      <c r="C7" s="10"/>
      <c r="D7" s="11" t="s">
        <v>11</v>
      </c>
      <c r="E7" s="12">
        <f>SUM(E8,E12)</f>
        <v>980749</v>
      </c>
      <c r="F7" s="12">
        <f>SUM(F8,F12)</f>
        <v>235779</v>
      </c>
      <c r="G7" s="12">
        <f>SUM(G8,G12)</f>
        <v>744970</v>
      </c>
      <c r="H7" s="13"/>
    </row>
    <row r="8" spans="1:8" s="20" customFormat="1" ht="25.5">
      <c r="A8" s="15"/>
      <c r="B8" s="15" t="s">
        <v>12</v>
      </c>
      <c r="C8" s="16"/>
      <c r="D8" s="17" t="s">
        <v>13</v>
      </c>
      <c r="E8" s="18">
        <f>SUM(E9:E11)</f>
        <v>980749</v>
      </c>
      <c r="F8" s="18">
        <f>SUM(F9:F11)</f>
        <v>235779</v>
      </c>
      <c r="G8" s="18">
        <f>SUM(G9:G11)</f>
        <v>744970</v>
      </c>
      <c r="H8" s="19"/>
    </row>
    <row r="9" spans="1:8">
      <c r="A9" s="21"/>
      <c r="B9" s="21"/>
      <c r="C9" s="22" t="s">
        <v>14</v>
      </c>
      <c r="D9" s="23" t="s">
        <v>15</v>
      </c>
      <c r="E9" s="25">
        <v>779</v>
      </c>
      <c r="F9" s="25">
        <v>779</v>
      </c>
      <c r="G9" s="25"/>
      <c r="H9" s="1"/>
    </row>
    <row r="10" spans="1:8" ht="38.25">
      <c r="A10" s="26"/>
      <c r="B10" s="26"/>
      <c r="C10" s="27" t="s">
        <v>16</v>
      </c>
      <c r="D10" s="23" t="s">
        <v>17</v>
      </c>
      <c r="E10" s="25">
        <v>235000</v>
      </c>
      <c r="F10" s="25">
        <v>235000</v>
      </c>
      <c r="G10" s="25"/>
      <c r="H10" s="1"/>
    </row>
    <row r="11" spans="1:8" ht="38.25">
      <c r="A11" s="21"/>
      <c r="B11" s="21"/>
      <c r="C11" s="22" t="s">
        <v>18</v>
      </c>
      <c r="D11" s="23" t="s">
        <v>19</v>
      </c>
      <c r="E11" s="25">
        <v>744970</v>
      </c>
      <c r="F11" s="25"/>
      <c r="G11" s="25">
        <v>744970</v>
      </c>
      <c r="H11" s="1"/>
    </row>
    <row r="12" spans="1:8" s="20" customFormat="1" ht="12.75">
      <c r="A12" s="28"/>
      <c r="B12" s="28" t="s">
        <v>20</v>
      </c>
      <c r="C12" s="29"/>
      <c r="D12" s="17" t="s">
        <v>21</v>
      </c>
      <c r="E12" s="18">
        <f>SUM(E13)</f>
        <v>0</v>
      </c>
      <c r="F12" s="18">
        <f>SUM(F13)</f>
        <v>0</v>
      </c>
      <c r="G12" s="18">
        <f>SUM(G13)</f>
        <v>0</v>
      </c>
      <c r="H12" s="19"/>
    </row>
    <row r="13" spans="1:8" ht="51">
      <c r="A13" s="21"/>
      <c r="B13" s="21"/>
      <c r="C13" s="22" t="s">
        <v>22</v>
      </c>
      <c r="D13" s="23" t="s">
        <v>23</v>
      </c>
      <c r="E13" s="25"/>
      <c r="F13" s="25"/>
      <c r="G13" s="25"/>
      <c r="H13" s="1"/>
    </row>
    <row r="14" spans="1:8" s="14" customFormat="1" ht="12.75">
      <c r="A14" s="30" t="s">
        <v>24</v>
      </c>
      <c r="B14" s="30"/>
      <c r="C14" s="31"/>
      <c r="D14" s="32" t="s">
        <v>25</v>
      </c>
      <c r="E14" s="12">
        <f t="shared" ref="E14:G15" si="0">SUM(E15)</f>
        <v>4000</v>
      </c>
      <c r="F14" s="12">
        <f t="shared" si="0"/>
        <v>4000</v>
      </c>
      <c r="G14" s="12">
        <f t="shared" si="0"/>
        <v>0</v>
      </c>
      <c r="H14" s="13"/>
    </row>
    <row r="15" spans="1:8" s="20" customFormat="1" ht="12.75">
      <c r="A15" s="28"/>
      <c r="B15" s="28" t="s">
        <v>26</v>
      </c>
      <c r="C15" s="29"/>
      <c r="D15" s="17" t="s">
        <v>21</v>
      </c>
      <c r="E15" s="18">
        <f t="shared" si="0"/>
        <v>4000</v>
      </c>
      <c r="F15" s="18">
        <f t="shared" si="0"/>
        <v>4000</v>
      </c>
      <c r="G15" s="18">
        <f t="shared" si="0"/>
        <v>0</v>
      </c>
      <c r="H15" s="19"/>
    </row>
    <row r="16" spans="1:8">
      <c r="A16" s="21"/>
      <c r="B16" s="21"/>
      <c r="C16" s="22" t="s">
        <v>27</v>
      </c>
      <c r="D16" s="23" t="s">
        <v>28</v>
      </c>
      <c r="E16" s="25">
        <v>4000</v>
      </c>
      <c r="F16" s="25">
        <v>4000</v>
      </c>
      <c r="G16" s="25"/>
      <c r="H16" s="1"/>
    </row>
    <row r="17" spans="1:8" s="14" customFormat="1" ht="12.75">
      <c r="A17" s="30" t="s">
        <v>29</v>
      </c>
      <c r="B17" s="30"/>
      <c r="C17" s="31"/>
      <c r="D17" s="32" t="s">
        <v>30</v>
      </c>
      <c r="E17" s="12">
        <f>SUM(E18,E20)</f>
        <v>56111</v>
      </c>
      <c r="F17" s="12">
        <f>SUM(F18,F20)</f>
        <v>9995</v>
      </c>
      <c r="G17" s="12">
        <f>SUM(G18,G20)</f>
        <v>46116</v>
      </c>
      <c r="H17" s="13"/>
    </row>
    <row r="18" spans="1:8" s="20" customFormat="1" ht="12.75">
      <c r="A18" s="28"/>
      <c r="B18" s="28" t="s">
        <v>31</v>
      </c>
      <c r="C18" s="29"/>
      <c r="D18" s="17" t="s">
        <v>32</v>
      </c>
      <c r="E18" s="18">
        <f>SUM(E19:E19)</f>
        <v>9995</v>
      </c>
      <c r="F18" s="18">
        <f>SUM(F19:F19)</f>
        <v>9995</v>
      </c>
      <c r="G18" s="18">
        <f>SUM(G19:G19)</f>
        <v>0</v>
      </c>
      <c r="H18" s="19"/>
    </row>
    <row r="19" spans="1:8" ht="51">
      <c r="A19" s="21"/>
      <c r="B19" s="21"/>
      <c r="C19" s="22" t="s">
        <v>33</v>
      </c>
      <c r="D19" s="23" t="s">
        <v>34</v>
      </c>
      <c r="E19" s="25">
        <v>9995</v>
      </c>
      <c r="F19" s="25">
        <v>9995</v>
      </c>
      <c r="G19" s="25"/>
      <c r="H19" s="1"/>
    </row>
    <row r="20" spans="1:8" s="20" customFormat="1" ht="12.75">
      <c r="A20" s="28"/>
      <c r="B20" s="28" t="s">
        <v>35</v>
      </c>
      <c r="C20" s="29"/>
      <c r="D20" s="17" t="s">
        <v>36</v>
      </c>
      <c r="E20" s="18">
        <f>SUM(E21:E23)</f>
        <v>46116</v>
      </c>
      <c r="F20" s="18">
        <f>SUM(F21:F23)</f>
        <v>0</v>
      </c>
      <c r="G20" s="18">
        <f>SUM(G21:G23)</f>
        <v>46116</v>
      </c>
      <c r="H20" s="19"/>
    </row>
    <row r="21" spans="1:8" ht="38.25">
      <c r="A21" s="34"/>
      <c r="B21" s="34"/>
      <c r="C21" s="35" t="s">
        <v>37</v>
      </c>
      <c r="D21" s="36" t="s">
        <v>38</v>
      </c>
      <c r="E21" s="25"/>
      <c r="F21" s="25"/>
      <c r="G21" s="25"/>
      <c r="H21" s="1"/>
    </row>
    <row r="22" spans="1:8" ht="38.25">
      <c r="A22" s="37"/>
      <c r="B22" s="37"/>
      <c r="C22" s="38" t="s">
        <v>18</v>
      </c>
      <c r="D22" s="39" t="s">
        <v>19</v>
      </c>
      <c r="E22" s="25">
        <v>46116</v>
      </c>
      <c r="F22" s="25"/>
      <c r="G22" s="25">
        <v>46116</v>
      </c>
      <c r="H22" s="1"/>
    </row>
    <row r="23" spans="1:8" ht="51">
      <c r="A23" s="40"/>
      <c r="B23" s="40"/>
      <c r="C23" s="41" t="s">
        <v>39</v>
      </c>
      <c r="D23" s="42" t="s">
        <v>40</v>
      </c>
      <c r="E23" s="25"/>
      <c r="F23" s="25"/>
      <c r="G23" s="25"/>
      <c r="H23" s="1"/>
    </row>
    <row r="24" spans="1:8" s="14" customFormat="1" ht="12.75">
      <c r="A24" s="30" t="s">
        <v>41</v>
      </c>
      <c r="B24" s="30"/>
      <c r="C24" s="31"/>
      <c r="D24" s="32" t="s">
        <v>42</v>
      </c>
      <c r="E24" s="12">
        <f>SUM(E25)</f>
        <v>2651500</v>
      </c>
      <c r="F24" s="12">
        <f>SUM(F25)</f>
        <v>176500</v>
      </c>
      <c r="G24" s="12">
        <f>SUM(G25)</f>
        <v>2475000</v>
      </c>
      <c r="H24" s="13"/>
    </row>
    <row r="25" spans="1:8" s="20" customFormat="1" ht="12.75">
      <c r="A25" s="28"/>
      <c r="B25" s="28" t="s">
        <v>43</v>
      </c>
      <c r="C25" s="29"/>
      <c r="D25" s="17" t="s">
        <v>44</v>
      </c>
      <c r="E25" s="18">
        <f>SUM(E26:E29)</f>
        <v>2651500</v>
      </c>
      <c r="F25" s="18">
        <f>SUM(F26:F29)</f>
        <v>176500</v>
      </c>
      <c r="G25" s="18">
        <f>SUM(G26:G29)</f>
        <v>2475000</v>
      </c>
      <c r="H25" s="19"/>
    </row>
    <row r="26" spans="1:8" ht="25.5">
      <c r="A26" s="21"/>
      <c r="B26" s="21"/>
      <c r="C26" s="22" t="s">
        <v>45</v>
      </c>
      <c r="D26" s="23" t="s">
        <v>46</v>
      </c>
      <c r="E26" s="25">
        <v>24000</v>
      </c>
      <c r="F26" s="25">
        <v>24000</v>
      </c>
      <c r="G26" s="25"/>
      <c r="H26" s="1"/>
    </row>
    <row r="27" spans="1:8">
      <c r="A27" s="21"/>
      <c r="B27" s="21"/>
      <c r="C27" s="22" t="s">
        <v>47</v>
      </c>
      <c r="D27" s="23" t="s">
        <v>48</v>
      </c>
      <c r="E27" s="25">
        <v>100000</v>
      </c>
      <c r="F27" s="25">
        <v>100000</v>
      </c>
      <c r="G27" s="25"/>
      <c r="H27" s="1"/>
    </row>
    <row r="28" spans="1:8" ht="51">
      <c r="A28" s="21"/>
      <c r="B28" s="21"/>
      <c r="C28" s="22" t="s">
        <v>27</v>
      </c>
      <c r="D28" s="23" t="s">
        <v>49</v>
      </c>
      <c r="E28" s="25">
        <v>52500</v>
      </c>
      <c r="F28" s="25">
        <v>52500</v>
      </c>
      <c r="G28" s="25"/>
      <c r="H28" s="1"/>
    </row>
    <row r="29" spans="1:8" ht="25.5">
      <c r="A29" s="21"/>
      <c r="B29" s="21"/>
      <c r="C29" s="22" t="s">
        <v>50</v>
      </c>
      <c r="D29" s="23" t="s">
        <v>51</v>
      </c>
      <c r="E29" s="25">
        <v>2475000</v>
      </c>
      <c r="F29" s="25"/>
      <c r="G29" s="25">
        <v>2475000</v>
      </c>
      <c r="H29" s="1"/>
    </row>
    <row r="30" spans="1:8" s="14" customFormat="1" ht="12.75">
      <c r="A30" s="30" t="s">
        <v>52</v>
      </c>
      <c r="B30" s="30"/>
      <c r="C30" s="31"/>
      <c r="D30" s="32" t="s">
        <v>53</v>
      </c>
      <c r="E30" s="12">
        <f>SUM(E31)</f>
        <v>77500</v>
      </c>
      <c r="F30" s="12">
        <f>SUM(F31)</f>
        <v>77500</v>
      </c>
      <c r="G30" s="12">
        <f>SUM(G31)</f>
        <v>0</v>
      </c>
      <c r="H30" s="13"/>
    </row>
    <row r="31" spans="1:8" s="20" customFormat="1" ht="12.75">
      <c r="A31" s="28"/>
      <c r="B31" s="28" t="s">
        <v>54</v>
      </c>
      <c r="C31" s="29"/>
      <c r="D31" s="17" t="s">
        <v>55</v>
      </c>
      <c r="E31" s="18">
        <f>SUM(E32:E33)</f>
        <v>77500</v>
      </c>
      <c r="F31" s="18">
        <f>SUM(F32:F33)</f>
        <v>77500</v>
      </c>
      <c r="G31" s="18">
        <f>SUM(G32:G33)</f>
        <v>0</v>
      </c>
      <c r="H31" s="19"/>
    </row>
    <row r="32" spans="1:8">
      <c r="A32" s="21"/>
      <c r="B32" s="21"/>
      <c r="C32" s="22" t="s">
        <v>47</v>
      </c>
      <c r="D32" s="23" t="s">
        <v>56</v>
      </c>
      <c r="E32" s="25">
        <v>77000</v>
      </c>
      <c r="F32" s="25">
        <v>77000</v>
      </c>
      <c r="G32" s="25"/>
      <c r="H32" s="1"/>
    </row>
    <row r="33" spans="1:8">
      <c r="A33" s="21"/>
      <c r="B33" s="21"/>
      <c r="C33" s="22" t="s">
        <v>14</v>
      </c>
      <c r="D33" s="23" t="s">
        <v>15</v>
      </c>
      <c r="E33" s="25">
        <v>500</v>
      </c>
      <c r="F33" s="25">
        <v>500</v>
      </c>
      <c r="G33" s="25"/>
      <c r="H33" s="1"/>
    </row>
    <row r="34" spans="1:8" s="14" customFormat="1" ht="12.75">
      <c r="A34" s="30" t="s">
        <v>57</v>
      </c>
      <c r="B34" s="30"/>
      <c r="C34" s="31"/>
      <c r="D34" s="32" t="s">
        <v>58</v>
      </c>
      <c r="E34" s="12">
        <f>SUM(E35,E37,E43,E45)</f>
        <v>56058</v>
      </c>
      <c r="F34" s="12">
        <f>SUM(F35,F37,F43,F45)</f>
        <v>56058</v>
      </c>
      <c r="G34" s="12">
        <f>SUM(G35,G37,G43,G45)</f>
        <v>0</v>
      </c>
      <c r="H34" s="13"/>
    </row>
    <row r="35" spans="1:8" s="20" customFormat="1" ht="25.5">
      <c r="A35" s="28"/>
      <c r="B35" s="28" t="s">
        <v>59</v>
      </c>
      <c r="C35" s="29"/>
      <c r="D35" s="17" t="s">
        <v>60</v>
      </c>
      <c r="E35" s="18">
        <f>SUM(E36)</f>
        <v>45028</v>
      </c>
      <c r="F35" s="18">
        <f>SUM(F36)</f>
        <v>45028</v>
      </c>
      <c r="G35" s="18">
        <f>SUM(G36)</f>
        <v>0</v>
      </c>
      <c r="H35" s="19"/>
    </row>
    <row r="36" spans="1:8" ht="51">
      <c r="A36" s="21"/>
      <c r="B36" s="21"/>
      <c r="C36" s="22" t="s">
        <v>22</v>
      </c>
      <c r="D36" s="23" t="s">
        <v>61</v>
      </c>
      <c r="E36" s="25">
        <v>45028</v>
      </c>
      <c r="F36" s="25">
        <v>45028</v>
      </c>
      <c r="G36" s="25"/>
      <c r="H36" s="1"/>
    </row>
    <row r="37" spans="1:8" s="20" customFormat="1" ht="12.75">
      <c r="A37" s="28"/>
      <c r="B37" s="28" t="s">
        <v>62</v>
      </c>
      <c r="C37" s="29"/>
      <c r="D37" s="17" t="s">
        <v>63</v>
      </c>
      <c r="E37" s="18">
        <f>SUM(E38:E42)</f>
        <v>11030</v>
      </c>
      <c r="F37" s="18">
        <f>SUM(F38:F42)</f>
        <v>11030</v>
      </c>
      <c r="G37" s="18">
        <f>SUM(G38:G42)</f>
        <v>0</v>
      </c>
      <c r="H37" s="19"/>
    </row>
    <row r="38" spans="1:8" ht="25.5">
      <c r="A38" s="21"/>
      <c r="B38" s="21"/>
      <c r="C38" s="22" t="s">
        <v>64</v>
      </c>
      <c r="D38" s="23" t="s">
        <v>65</v>
      </c>
      <c r="E38" s="25"/>
      <c r="F38" s="25"/>
      <c r="G38" s="25"/>
      <c r="H38" s="1"/>
    </row>
    <row r="39" spans="1:8">
      <c r="A39" s="21"/>
      <c r="B39" s="21"/>
      <c r="C39" s="22" t="s">
        <v>66</v>
      </c>
      <c r="D39" s="23" t="s">
        <v>67</v>
      </c>
      <c r="E39" s="25">
        <v>1000</v>
      </c>
      <c r="F39" s="25">
        <v>1000</v>
      </c>
      <c r="G39" s="25"/>
      <c r="H39" s="1"/>
    </row>
    <row r="40" spans="1:8" ht="25.5">
      <c r="A40" s="21"/>
      <c r="B40" s="21"/>
      <c r="C40" s="22" t="s">
        <v>68</v>
      </c>
      <c r="D40" s="23" t="s">
        <v>69</v>
      </c>
      <c r="E40" s="25">
        <v>8000</v>
      </c>
      <c r="F40" s="25">
        <v>8000</v>
      </c>
      <c r="G40" s="25"/>
      <c r="H40" s="1"/>
    </row>
    <row r="41" spans="1:8">
      <c r="A41" s="34"/>
      <c r="B41" s="34"/>
      <c r="C41" s="35" t="s">
        <v>16</v>
      </c>
      <c r="D41" s="36" t="s">
        <v>70</v>
      </c>
      <c r="E41" s="25">
        <v>2000</v>
      </c>
      <c r="F41" s="25">
        <v>2000</v>
      </c>
      <c r="G41" s="25"/>
      <c r="H41" s="1"/>
    </row>
    <row r="42" spans="1:8" ht="51">
      <c r="A42" s="40"/>
      <c r="B42" s="40"/>
      <c r="C42" s="41" t="s">
        <v>71</v>
      </c>
      <c r="D42" s="42" t="s">
        <v>72</v>
      </c>
      <c r="E42" s="25">
        <v>30</v>
      </c>
      <c r="F42" s="25">
        <v>30</v>
      </c>
      <c r="G42" s="25"/>
      <c r="H42" s="1"/>
    </row>
    <row r="43" spans="1:8" s="20" customFormat="1" ht="12.75">
      <c r="A43" s="28"/>
      <c r="B43" s="28" t="s">
        <v>73</v>
      </c>
      <c r="C43" s="29"/>
      <c r="D43" s="17" t="s">
        <v>74</v>
      </c>
      <c r="E43" s="18">
        <f>SUM(E44)</f>
        <v>0</v>
      </c>
      <c r="F43" s="18">
        <f>SUM(F44)</f>
        <v>0</v>
      </c>
      <c r="G43" s="18">
        <f>SUM(G44)</f>
        <v>0</v>
      </c>
      <c r="H43" s="19"/>
    </row>
    <row r="44" spans="1:8" ht="51">
      <c r="A44" s="21"/>
      <c r="B44" s="21"/>
      <c r="C44" s="22" t="s">
        <v>22</v>
      </c>
      <c r="D44" s="23" t="s">
        <v>61</v>
      </c>
      <c r="E44" s="25"/>
      <c r="F44" s="25"/>
      <c r="G44" s="25"/>
      <c r="H44" s="1"/>
    </row>
    <row r="45" spans="1:8" s="20" customFormat="1" ht="25.5">
      <c r="A45" s="28"/>
      <c r="B45" s="28" t="s">
        <v>75</v>
      </c>
      <c r="C45" s="29"/>
      <c r="D45" s="17" t="s">
        <v>76</v>
      </c>
      <c r="E45" s="18">
        <f>SUM(E46)</f>
        <v>0</v>
      </c>
      <c r="F45" s="18">
        <f>SUM(F46)</f>
        <v>0</v>
      </c>
      <c r="G45" s="18">
        <f>SUM(G46)</f>
        <v>0</v>
      </c>
      <c r="H45" s="19"/>
    </row>
    <row r="46" spans="1:8" ht="51">
      <c r="A46" s="21"/>
      <c r="B46" s="21"/>
      <c r="C46" s="22" t="s">
        <v>39</v>
      </c>
      <c r="D46" s="23" t="s">
        <v>40</v>
      </c>
      <c r="E46" s="25"/>
      <c r="F46" s="25"/>
      <c r="G46" s="25"/>
      <c r="H46" s="1"/>
    </row>
    <row r="47" spans="1:8" s="14" customFormat="1" ht="38.25">
      <c r="A47" s="30" t="s">
        <v>77</v>
      </c>
      <c r="B47" s="30"/>
      <c r="C47" s="31"/>
      <c r="D47" s="32" t="s">
        <v>78</v>
      </c>
      <c r="E47" s="12">
        <f>SUM(E48,E50)</f>
        <v>910</v>
      </c>
      <c r="F47" s="12">
        <f>SUM(F48,F50)</f>
        <v>910</v>
      </c>
      <c r="G47" s="12">
        <f>SUM(G48,G50)</f>
        <v>0</v>
      </c>
      <c r="H47" s="13"/>
    </row>
    <row r="48" spans="1:8" s="20" customFormat="1" ht="25.5">
      <c r="A48" s="28"/>
      <c r="B48" s="28" t="s">
        <v>79</v>
      </c>
      <c r="C48" s="29"/>
      <c r="D48" s="17" t="s">
        <v>80</v>
      </c>
      <c r="E48" s="18">
        <f>SUM(E49)</f>
        <v>910</v>
      </c>
      <c r="F48" s="18">
        <f>SUM(F49)</f>
        <v>910</v>
      </c>
      <c r="G48" s="18">
        <f>SUM(G49)</f>
        <v>0</v>
      </c>
      <c r="H48" s="19"/>
    </row>
    <row r="49" spans="1:8" ht="51">
      <c r="A49" s="21"/>
      <c r="B49" s="21"/>
      <c r="C49" s="22" t="s">
        <v>22</v>
      </c>
      <c r="D49" s="23" t="s">
        <v>61</v>
      </c>
      <c r="E49" s="25">
        <v>910</v>
      </c>
      <c r="F49" s="25">
        <v>910</v>
      </c>
      <c r="G49" s="25"/>
      <c r="H49" s="1"/>
    </row>
    <row r="50" spans="1:8" s="20" customFormat="1" ht="25.5">
      <c r="A50" s="28"/>
      <c r="B50" s="28" t="s">
        <v>81</v>
      </c>
      <c r="C50" s="29"/>
      <c r="D50" s="17" t="s">
        <v>82</v>
      </c>
      <c r="E50" s="18">
        <f>SUM(E51)</f>
        <v>0</v>
      </c>
      <c r="F50" s="18">
        <f>SUM(F51)</f>
        <v>0</v>
      </c>
      <c r="G50" s="18">
        <f>SUM(G51)</f>
        <v>0</v>
      </c>
      <c r="H50" s="19"/>
    </row>
    <row r="51" spans="1:8" ht="51">
      <c r="A51" s="21"/>
      <c r="B51" s="21"/>
      <c r="C51" s="22" t="s">
        <v>22</v>
      </c>
      <c r="D51" s="23" t="s">
        <v>61</v>
      </c>
      <c r="E51" s="25"/>
      <c r="F51" s="25"/>
      <c r="G51" s="25"/>
      <c r="H51" s="1"/>
    </row>
    <row r="52" spans="1:8" s="20" customFormat="1" ht="63.75">
      <c r="A52" s="28"/>
      <c r="B52" s="28" t="s">
        <v>83</v>
      </c>
      <c r="C52" s="29"/>
      <c r="D52" s="17" t="s">
        <v>84</v>
      </c>
      <c r="E52" s="18"/>
      <c r="F52" s="18"/>
      <c r="G52" s="18"/>
      <c r="H52" s="19"/>
    </row>
    <row r="53" spans="1:8" ht="51">
      <c r="A53" s="21"/>
      <c r="B53" s="21"/>
      <c r="C53" s="22" t="s">
        <v>22</v>
      </c>
      <c r="D53" s="23" t="s">
        <v>61</v>
      </c>
      <c r="E53" s="25"/>
      <c r="F53" s="25"/>
      <c r="G53" s="25"/>
      <c r="H53" s="1"/>
    </row>
    <row r="54" spans="1:8" s="14" customFormat="1" ht="25.5">
      <c r="A54" s="30" t="s">
        <v>85</v>
      </c>
      <c r="B54" s="30"/>
      <c r="C54" s="31"/>
      <c r="D54" s="32" t="s">
        <v>86</v>
      </c>
      <c r="E54" s="12">
        <f>SUM(E55,E58)</f>
        <v>400</v>
      </c>
      <c r="F54" s="12">
        <f>SUM(F55,F58)</f>
        <v>400</v>
      </c>
      <c r="G54" s="12">
        <f>SUM(G55,G58)</f>
        <v>0</v>
      </c>
      <c r="H54" s="13"/>
    </row>
    <row r="55" spans="1:8" s="20" customFormat="1" ht="12.75">
      <c r="A55" s="15"/>
      <c r="B55" s="15" t="s">
        <v>87</v>
      </c>
      <c r="C55" s="16"/>
      <c r="D55" s="17" t="s">
        <v>88</v>
      </c>
      <c r="E55" s="18">
        <f>SUM(E56:E57)</f>
        <v>400</v>
      </c>
      <c r="F55" s="18">
        <f>SUM(F56:F57)</f>
        <v>400</v>
      </c>
      <c r="G55" s="18">
        <f>SUM(G56:G57)</f>
        <v>0</v>
      </c>
      <c r="H55" s="19"/>
    </row>
    <row r="56" spans="1:8">
      <c r="A56" s="21"/>
      <c r="B56" s="21"/>
      <c r="C56" s="22" t="s">
        <v>66</v>
      </c>
      <c r="D56" s="23" t="s">
        <v>70</v>
      </c>
      <c r="E56" s="25">
        <v>400</v>
      </c>
      <c r="F56" s="25">
        <v>400</v>
      </c>
      <c r="G56" s="25"/>
      <c r="H56" s="1"/>
    </row>
    <row r="57" spans="1:8" ht="25.5">
      <c r="A57" s="21"/>
      <c r="B57" s="21"/>
      <c r="C57" s="22" t="s">
        <v>68</v>
      </c>
      <c r="D57" s="23" t="s">
        <v>69</v>
      </c>
      <c r="E57" s="25"/>
      <c r="F57" s="25"/>
      <c r="G57" s="25"/>
      <c r="H57" s="1"/>
    </row>
    <row r="58" spans="1:8" s="20" customFormat="1" ht="12.75">
      <c r="A58" s="43"/>
      <c r="B58" s="43" t="s">
        <v>89</v>
      </c>
      <c r="C58" s="44"/>
      <c r="D58" s="45" t="s">
        <v>90</v>
      </c>
      <c r="E58" s="18">
        <f>SUM(E59)</f>
        <v>0</v>
      </c>
      <c r="F58" s="18">
        <f>SUM(F59)</f>
        <v>0</v>
      </c>
      <c r="G58" s="18">
        <f>SUM(G59)</f>
        <v>0</v>
      </c>
      <c r="H58" s="19"/>
    </row>
    <row r="59" spans="1:8" ht="38.25">
      <c r="A59" s="40"/>
      <c r="B59" s="40"/>
      <c r="C59" s="41" t="s">
        <v>91</v>
      </c>
      <c r="D59" s="42" t="s">
        <v>92</v>
      </c>
      <c r="E59" s="25"/>
      <c r="F59" s="25"/>
      <c r="G59" s="25"/>
      <c r="H59" s="1"/>
    </row>
    <row r="60" spans="1:8" s="14" customFormat="1" ht="63.75">
      <c r="A60" s="30" t="s">
        <v>93</v>
      </c>
      <c r="B60" s="30"/>
      <c r="C60" s="31"/>
      <c r="D60" s="32" t="s">
        <v>94</v>
      </c>
      <c r="E60" s="12">
        <f>SUM(E61,E64,E72,E85,E88)</f>
        <v>7124443</v>
      </c>
      <c r="F60" s="12">
        <f>SUM(F61,F64,F72,F85,F88)</f>
        <v>7124443</v>
      </c>
      <c r="G60" s="12">
        <f>SUM(G61,G64,G72,G85,G88)</f>
        <v>0</v>
      </c>
      <c r="H60" s="13"/>
    </row>
    <row r="61" spans="1:8" s="20" customFormat="1" ht="25.5">
      <c r="A61" s="28"/>
      <c r="B61" s="28" t="s">
        <v>95</v>
      </c>
      <c r="C61" s="29"/>
      <c r="D61" s="17" t="s">
        <v>96</v>
      </c>
      <c r="E61" s="18">
        <f>SUM(E62:E63)</f>
        <v>2310</v>
      </c>
      <c r="F61" s="18">
        <f>SUM(F62:F63)</f>
        <v>2310</v>
      </c>
      <c r="G61" s="18">
        <f>SUM(G62:G63)</f>
        <v>0</v>
      </c>
      <c r="H61" s="19"/>
    </row>
    <row r="62" spans="1:8" ht="38.25">
      <c r="A62" s="21"/>
      <c r="B62" s="21"/>
      <c r="C62" s="22" t="s">
        <v>97</v>
      </c>
      <c r="D62" s="23" t="s">
        <v>98</v>
      </c>
      <c r="E62" s="25">
        <v>2300</v>
      </c>
      <c r="F62" s="25">
        <v>2300</v>
      </c>
      <c r="G62" s="25"/>
      <c r="H62" s="1"/>
    </row>
    <row r="63" spans="1:8" ht="25.5">
      <c r="A63" s="21"/>
      <c r="B63" s="21"/>
      <c r="C63" s="22" t="s">
        <v>99</v>
      </c>
      <c r="D63" s="23" t="s">
        <v>100</v>
      </c>
      <c r="E63" s="25">
        <v>10</v>
      </c>
      <c r="F63" s="25">
        <v>10</v>
      </c>
      <c r="G63" s="25"/>
      <c r="H63" s="1"/>
    </row>
    <row r="64" spans="1:8" s="20" customFormat="1" ht="63.75">
      <c r="A64" s="28"/>
      <c r="B64" s="28" t="s">
        <v>101</v>
      </c>
      <c r="C64" s="29"/>
      <c r="D64" s="17" t="s">
        <v>102</v>
      </c>
      <c r="E64" s="18">
        <f>SUM(E65:E71)</f>
        <v>2155962</v>
      </c>
      <c r="F64" s="18">
        <f>SUM(F65:F71)</f>
        <v>2155962</v>
      </c>
      <c r="G64" s="18">
        <f>SUM(G65:G71)</f>
        <v>0</v>
      </c>
      <c r="H64" s="19"/>
    </row>
    <row r="65" spans="1:8">
      <c r="A65" s="21"/>
      <c r="B65" s="21"/>
      <c r="C65" s="22" t="s">
        <v>103</v>
      </c>
      <c r="D65" s="23" t="s">
        <v>104</v>
      </c>
      <c r="E65" s="25">
        <v>1773932</v>
      </c>
      <c r="F65" s="25">
        <v>1773932</v>
      </c>
      <c r="G65" s="25"/>
      <c r="H65" s="1"/>
    </row>
    <row r="66" spans="1:8">
      <c r="A66" s="21"/>
      <c r="B66" s="21"/>
      <c r="C66" s="22" t="s">
        <v>105</v>
      </c>
      <c r="D66" s="23" t="s">
        <v>106</v>
      </c>
      <c r="E66" s="25">
        <v>144000</v>
      </c>
      <c r="F66" s="25">
        <v>144000</v>
      </c>
      <c r="G66" s="25"/>
      <c r="H66" s="1"/>
    </row>
    <row r="67" spans="1:8">
      <c r="A67" s="21"/>
      <c r="B67" s="21"/>
      <c r="C67" s="22" t="s">
        <v>107</v>
      </c>
      <c r="D67" s="23" t="s">
        <v>108</v>
      </c>
      <c r="E67" s="25">
        <v>197020</v>
      </c>
      <c r="F67" s="25">
        <v>197020</v>
      </c>
      <c r="G67" s="25"/>
      <c r="H67" s="1"/>
    </row>
    <row r="68" spans="1:8">
      <c r="A68" s="21"/>
      <c r="B68" s="21"/>
      <c r="C68" s="22" t="s">
        <v>109</v>
      </c>
      <c r="D68" s="23" t="s">
        <v>110</v>
      </c>
      <c r="E68" s="25">
        <v>10000</v>
      </c>
      <c r="F68" s="25">
        <v>10000</v>
      </c>
      <c r="G68" s="25"/>
      <c r="H68" s="1"/>
    </row>
    <row r="69" spans="1:8">
      <c r="A69" s="21"/>
      <c r="B69" s="21"/>
      <c r="C69" s="22" t="s">
        <v>111</v>
      </c>
      <c r="D69" s="23" t="s">
        <v>112</v>
      </c>
      <c r="E69" s="25">
        <v>5800</v>
      </c>
      <c r="F69" s="25">
        <v>5800</v>
      </c>
      <c r="G69" s="25"/>
      <c r="H69" s="1"/>
    </row>
    <row r="70" spans="1:8" ht="25.5">
      <c r="A70" s="21"/>
      <c r="B70" s="21"/>
      <c r="C70" s="22" t="s">
        <v>99</v>
      </c>
      <c r="D70" s="23" t="s">
        <v>100</v>
      </c>
      <c r="E70" s="25">
        <v>5000</v>
      </c>
      <c r="F70" s="25">
        <v>5000</v>
      </c>
      <c r="G70" s="25"/>
      <c r="H70" s="1"/>
    </row>
    <row r="71" spans="1:8">
      <c r="A71" s="21"/>
      <c r="B71" s="21"/>
      <c r="C71" s="22" t="s">
        <v>113</v>
      </c>
      <c r="D71" s="23" t="s">
        <v>114</v>
      </c>
      <c r="E71" s="25">
        <v>20210</v>
      </c>
      <c r="F71" s="25">
        <v>20210</v>
      </c>
      <c r="G71" s="25"/>
      <c r="H71" s="1"/>
    </row>
    <row r="72" spans="1:8" s="20" customFormat="1" ht="63.75">
      <c r="A72" s="28"/>
      <c r="B72" s="28" t="s">
        <v>115</v>
      </c>
      <c r="C72" s="29"/>
      <c r="D72" s="17" t="s">
        <v>116</v>
      </c>
      <c r="E72" s="18">
        <f>SUM(E73:E84)</f>
        <v>2026960</v>
      </c>
      <c r="F72" s="18">
        <f>SUM(F73:F84)</f>
        <v>2026960</v>
      </c>
      <c r="G72" s="18">
        <f>SUM(G73:G84)</f>
        <v>0</v>
      </c>
      <c r="H72" s="19"/>
    </row>
    <row r="73" spans="1:8">
      <c r="A73" s="21"/>
      <c r="B73" s="21"/>
      <c r="C73" s="22" t="s">
        <v>103</v>
      </c>
      <c r="D73" s="23" t="s">
        <v>104</v>
      </c>
      <c r="E73" s="25">
        <v>1321000</v>
      </c>
      <c r="F73" s="25">
        <v>1321000</v>
      </c>
      <c r="G73" s="25"/>
      <c r="H73" s="1"/>
    </row>
    <row r="74" spans="1:8">
      <c r="A74" s="21"/>
      <c r="B74" s="21"/>
      <c r="C74" s="22" t="s">
        <v>105</v>
      </c>
      <c r="D74" s="23" t="s">
        <v>106</v>
      </c>
      <c r="E74" s="25">
        <v>221000</v>
      </c>
      <c r="F74" s="25">
        <v>221000</v>
      </c>
      <c r="G74" s="25"/>
      <c r="H74" s="1"/>
    </row>
    <row r="75" spans="1:8">
      <c r="A75" s="21"/>
      <c r="B75" s="21"/>
      <c r="C75" s="22" t="s">
        <v>107</v>
      </c>
      <c r="D75" s="23" t="s">
        <v>108</v>
      </c>
      <c r="E75" s="25">
        <v>15750</v>
      </c>
      <c r="F75" s="25">
        <v>15750</v>
      </c>
      <c r="G75" s="25"/>
      <c r="H75" s="1"/>
    </row>
    <row r="76" spans="1:8">
      <c r="A76" s="21"/>
      <c r="B76" s="21"/>
      <c r="C76" s="22" t="s">
        <v>109</v>
      </c>
      <c r="D76" s="23" t="s">
        <v>110</v>
      </c>
      <c r="E76" s="25">
        <v>7400</v>
      </c>
      <c r="F76" s="25">
        <v>7400</v>
      </c>
      <c r="G76" s="25"/>
      <c r="H76" s="1"/>
    </row>
    <row r="77" spans="1:8">
      <c r="A77" s="21"/>
      <c r="B77" s="21"/>
      <c r="C77" s="22" t="s">
        <v>117</v>
      </c>
      <c r="D77" s="23" t="s">
        <v>118</v>
      </c>
      <c r="E77" s="25">
        <v>11800</v>
      </c>
      <c r="F77" s="25">
        <v>11800</v>
      </c>
      <c r="G77" s="25"/>
      <c r="H77" s="1"/>
    </row>
    <row r="78" spans="1:8">
      <c r="A78" s="21"/>
      <c r="B78" s="21"/>
      <c r="C78" s="22" t="s">
        <v>119</v>
      </c>
      <c r="D78" s="23" t="s">
        <v>120</v>
      </c>
      <c r="E78" s="25">
        <v>9000</v>
      </c>
      <c r="F78" s="25">
        <v>9000</v>
      </c>
      <c r="G78" s="25"/>
      <c r="H78" s="1"/>
    </row>
    <row r="79" spans="1:8">
      <c r="A79" s="21"/>
      <c r="B79" s="21"/>
      <c r="C79" s="22" t="s">
        <v>121</v>
      </c>
      <c r="D79" s="23" t="s">
        <v>122</v>
      </c>
      <c r="E79" s="25">
        <v>32800</v>
      </c>
      <c r="F79" s="25">
        <v>32800</v>
      </c>
      <c r="G79" s="25"/>
      <c r="H79" s="1"/>
    </row>
    <row r="80" spans="1:8">
      <c r="A80" s="34"/>
      <c r="B80" s="34"/>
      <c r="C80" s="35" t="s">
        <v>47</v>
      </c>
      <c r="D80" s="36" t="s">
        <v>123</v>
      </c>
      <c r="E80" s="25"/>
      <c r="F80" s="25"/>
      <c r="G80" s="25"/>
      <c r="H80" s="1"/>
    </row>
    <row r="81" spans="1:8">
      <c r="A81" s="40"/>
      <c r="B81" s="40"/>
      <c r="C81" s="41" t="s">
        <v>111</v>
      </c>
      <c r="D81" s="42" t="s">
        <v>124</v>
      </c>
      <c r="E81" s="25">
        <v>380000</v>
      </c>
      <c r="F81" s="25">
        <v>380000</v>
      </c>
      <c r="G81" s="25"/>
      <c r="H81" s="1"/>
    </row>
    <row r="82" spans="1:8" ht="25.5">
      <c r="A82" s="21"/>
      <c r="B82" s="21"/>
      <c r="C82" s="22" t="s">
        <v>125</v>
      </c>
      <c r="D82" s="23" t="s">
        <v>126</v>
      </c>
      <c r="E82" s="25">
        <v>4100</v>
      </c>
      <c r="F82" s="25">
        <v>4100</v>
      </c>
      <c r="G82" s="25"/>
      <c r="H82" s="1"/>
    </row>
    <row r="83" spans="1:8" ht="25.5">
      <c r="A83" s="21"/>
      <c r="B83" s="21"/>
      <c r="C83" s="22" t="s">
        <v>99</v>
      </c>
      <c r="D83" s="23" t="s">
        <v>127</v>
      </c>
      <c r="E83" s="25">
        <v>5650</v>
      </c>
      <c r="F83" s="25">
        <v>5650</v>
      </c>
      <c r="G83" s="25"/>
      <c r="H83" s="1"/>
    </row>
    <row r="84" spans="1:8">
      <c r="A84" s="21"/>
      <c r="B84" s="21"/>
      <c r="C84" s="22" t="s">
        <v>113</v>
      </c>
      <c r="D84" s="23" t="s">
        <v>114</v>
      </c>
      <c r="E84" s="25">
        <v>18460</v>
      </c>
      <c r="F84" s="25">
        <v>18460</v>
      </c>
      <c r="G84" s="25"/>
      <c r="H84" s="1"/>
    </row>
    <row r="85" spans="1:8" s="20" customFormat="1" ht="25.5">
      <c r="A85" s="28"/>
      <c r="B85" s="28" t="s">
        <v>128</v>
      </c>
      <c r="C85" s="29"/>
      <c r="D85" s="17" t="s">
        <v>129</v>
      </c>
      <c r="E85" s="18">
        <f>SUM(E86:E87)</f>
        <v>107300</v>
      </c>
      <c r="F85" s="18">
        <f>SUM(F86:F87)</f>
        <v>107300</v>
      </c>
      <c r="G85" s="18">
        <f>SUM(G86:G87)</f>
        <v>0</v>
      </c>
      <c r="H85" s="19"/>
    </row>
    <row r="86" spans="1:8">
      <c r="A86" s="21"/>
      <c r="B86" s="21"/>
      <c r="C86" s="22" t="s">
        <v>130</v>
      </c>
      <c r="D86" s="23" t="s">
        <v>131</v>
      </c>
      <c r="E86" s="25">
        <v>37000</v>
      </c>
      <c r="F86" s="25">
        <v>37000</v>
      </c>
      <c r="G86" s="25"/>
      <c r="H86" s="1"/>
    </row>
    <row r="87" spans="1:8" ht="25.5">
      <c r="A87" s="21"/>
      <c r="B87" s="21"/>
      <c r="C87" s="22" t="s">
        <v>132</v>
      </c>
      <c r="D87" s="23" t="s">
        <v>133</v>
      </c>
      <c r="E87" s="25">
        <v>70300</v>
      </c>
      <c r="F87" s="25">
        <v>70300</v>
      </c>
      <c r="G87" s="25"/>
      <c r="H87" s="1"/>
    </row>
    <row r="88" spans="1:8" s="20" customFormat="1" ht="25.5">
      <c r="A88" s="28"/>
      <c r="B88" s="28" t="s">
        <v>134</v>
      </c>
      <c r="C88" s="29"/>
      <c r="D88" s="17" t="s">
        <v>135</v>
      </c>
      <c r="E88" s="18">
        <f>SUM(E89:E90)</f>
        <v>2831911</v>
      </c>
      <c r="F88" s="18">
        <f>SUM(F89:F90)</f>
        <v>2831911</v>
      </c>
      <c r="G88" s="18">
        <f>SUM(G89:G90)</f>
        <v>0</v>
      </c>
      <c r="H88" s="19"/>
    </row>
    <row r="89" spans="1:8">
      <c r="A89" s="21"/>
      <c r="B89" s="21"/>
      <c r="C89" s="22" t="s">
        <v>136</v>
      </c>
      <c r="D89" s="23" t="s">
        <v>137</v>
      </c>
      <c r="E89" s="25">
        <v>2809311</v>
      </c>
      <c r="F89" s="25">
        <v>2809311</v>
      </c>
      <c r="G89" s="25"/>
      <c r="H89" s="1"/>
    </row>
    <row r="90" spans="1:8">
      <c r="A90" s="21"/>
      <c r="B90" s="21"/>
      <c r="C90" s="22" t="s">
        <v>138</v>
      </c>
      <c r="D90" s="23" t="s">
        <v>139</v>
      </c>
      <c r="E90" s="25">
        <v>22600</v>
      </c>
      <c r="F90" s="25">
        <v>22600</v>
      </c>
      <c r="G90" s="25"/>
      <c r="H90" s="1"/>
    </row>
    <row r="91" spans="1:8" s="14" customFormat="1" ht="12.75">
      <c r="A91" s="30" t="s">
        <v>140</v>
      </c>
      <c r="B91" s="30"/>
      <c r="C91" s="31"/>
      <c r="D91" s="32" t="s">
        <v>141</v>
      </c>
      <c r="E91" s="12">
        <f>SUM(E92,E94,E96,E98)</f>
        <v>4569471</v>
      </c>
      <c r="F91" s="12">
        <f>SUM(F92,F94,F96,F98)</f>
        <v>4569471</v>
      </c>
      <c r="G91" s="12">
        <f>SUM(G92,G94,G96,G98)</f>
        <v>0</v>
      </c>
      <c r="H91" s="13"/>
    </row>
    <row r="92" spans="1:8" s="20" customFormat="1" ht="25.5">
      <c r="A92" s="28"/>
      <c r="B92" s="28" t="s">
        <v>142</v>
      </c>
      <c r="C92" s="29"/>
      <c r="D92" s="17" t="s">
        <v>143</v>
      </c>
      <c r="E92" s="18">
        <f>SUM(E93)</f>
        <v>3661815</v>
      </c>
      <c r="F92" s="18">
        <f>SUM(F93)</f>
        <v>3661815</v>
      </c>
      <c r="G92" s="18">
        <f>SUM(G93)</f>
        <v>0</v>
      </c>
      <c r="H92" s="19"/>
    </row>
    <row r="93" spans="1:8">
      <c r="A93" s="21"/>
      <c r="B93" s="21"/>
      <c r="C93" s="22" t="s">
        <v>144</v>
      </c>
      <c r="D93" s="23" t="s">
        <v>145</v>
      </c>
      <c r="E93" s="25">
        <v>3661815</v>
      </c>
      <c r="F93" s="25">
        <v>3661815</v>
      </c>
      <c r="G93" s="25"/>
      <c r="H93" s="1"/>
    </row>
    <row r="94" spans="1:8" s="20" customFormat="1" ht="25.5">
      <c r="A94" s="28"/>
      <c r="B94" s="28" t="s">
        <v>146</v>
      </c>
      <c r="C94" s="29"/>
      <c r="D94" s="17" t="s">
        <v>147</v>
      </c>
      <c r="E94" s="18">
        <f>SUM(E95)</f>
        <v>836658</v>
      </c>
      <c r="F94" s="18">
        <f>SUM(F95)</f>
        <v>836658</v>
      </c>
      <c r="G94" s="18">
        <f>SUM(G95)</f>
        <v>0</v>
      </c>
      <c r="H94" s="19"/>
    </row>
    <row r="95" spans="1:8">
      <c r="A95" s="21"/>
      <c r="B95" s="21"/>
      <c r="C95" s="22" t="s">
        <v>144</v>
      </c>
      <c r="D95" s="23" t="s">
        <v>145</v>
      </c>
      <c r="E95" s="25">
        <v>836658</v>
      </c>
      <c r="F95" s="25">
        <v>836658</v>
      </c>
      <c r="G95" s="25"/>
      <c r="H95" s="1"/>
    </row>
    <row r="96" spans="1:8" s="20" customFormat="1" ht="12.75">
      <c r="A96" s="28"/>
      <c r="B96" s="28" t="s">
        <v>148</v>
      </c>
      <c r="C96" s="29"/>
      <c r="D96" s="17" t="s">
        <v>149</v>
      </c>
      <c r="E96" s="18">
        <f>SUM(E97)</f>
        <v>30000</v>
      </c>
      <c r="F96" s="18">
        <f>SUM(F97)</f>
        <v>30000</v>
      </c>
      <c r="G96" s="18">
        <f>SUM(G97)</f>
        <v>0</v>
      </c>
      <c r="H96" s="19"/>
    </row>
    <row r="97" spans="1:8" ht="25.5">
      <c r="A97" s="21"/>
      <c r="B97" s="21"/>
      <c r="C97" s="22" t="s">
        <v>14</v>
      </c>
      <c r="D97" s="23" t="s">
        <v>150</v>
      </c>
      <c r="E97" s="25">
        <v>30000</v>
      </c>
      <c r="F97" s="25">
        <v>30000</v>
      </c>
      <c r="G97" s="25"/>
      <c r="H97" s="1"/>
    </row>
    <row r="98" spans="1:8" s="20" customFormat="1" ht="25.5">
      <c r="A98" s="28"/>
      <c r="B98" s="28" t="s">
        <v>151</v>
      </c>
      <c r="C98" s="29"/>
      <c r="D98" s="17" t="s">
        <v>152</v>
      </c>
      <c r="E98" s="18">
        <f>SUM(E99)</f>
        <v>40998</v>
      </c>
      <c r="F98" s="18">
        <f>SUM(F99)</f>
        <v>40998</v>
      </c>
      <c r="G98" s="18">
        <f>SUM(G99)</f>
        <v>0</v>
      </c>
      <c r="H98" s="19"/>
    </row>
    <row r="99" spans="1:8">
      <c r="A99" s="21"/>
      <c r="B99" s="21"/>
      <c r="C99" s="22" t="s">
        <v>144</v>
      </c>
      <c r="D99" s="23" t="s">
        <v>145</v>
      </c>
      <c r="E99" s="25">
        <v>40998</v>
      </c>
      <c r="F99" s="25">
        <v>40998</v>
      </c>
      <c r="G99" s="25"/>
      <c r="H99" s="1"/>
    </row>
    <row r="100" spans="1:8" s="14" customFormat="1" ht="12.75">
      <c r="A100" s="30" t="s">
        <v>153</v>
      </c>
      <c r="B100" s="30"/>
      <c r="C100" s="31"/>
      <c r="D100" s="32" t="s">
        <v>154</v>
      </c>
      <c r="E100" s="33">
        <f>SUM(E101,E105,E107,E110,E112)</f>
        <v>239000</v>
      </c>
      <c r="F100" s="33">
        <f>SUM(F101,F105,F107,F110,F112)</f>
        <v>239000</v>
      </c>
      <c r="G100" s="33">
        <f>SUM(G101,G105,G107,G110,G112)</f>
        <v>0</v>
      </c>
      <c r="H100" s="13"/>
    </row>
    <row r="101" spans="1:8" s="20" customFormat="1" ht="12.75">
      <c r="A101" s="28"/>
      <c r="B101" s="28" t="s">
        <v>155</v>
      </c>
      <c r="C101" s="29"/>
      <c r="D101" s="17" t="s">
        <v>156</v>
      </c>
      <c r="E101" s="18">
        <f>SUM(E102:E104)</f>
        <v>4000</v>
      </c>
      <c r="F101" s="18">
        <f>SUM(F102:F104)</f>
        <v>4000</v>
      </c>
      <c r="G101" s="18">
        <f>SUM(G102:G104)</f>
        <v>0</v>
      </c>
      <c r="H101" s="19"/>
    </row>
    <row r="102" spans="1:8">
      <c r="A102" s="21"/>
      <c r="B102" s="21"/>
      <c r="C102" s="22" t="s">
        <v>66</v>
      </c>
      <c r="D102" s="23" t="s">
        <v>67</v>
      </c>
      <c r="E102" s="25">
        <v>4000</v>
      </c>
      <c r="F102" s="25">
        <v>4000</v>
      </c>
      <c r="G102" s="25"/>
      <c r="H102" s="1"/>
    </row>
    <row r="103" spans="1:8">
      <c r="A103" s="21"/>
      <c r="B103" s="21"/>
      <c r="C103" s="22" t="s">
        <v>16</v>
      </c>
      <c r="D103" s="23" t="s">
        <v>70</v>
      </c>
      <c r="E103" s="25"/>
      <c r="F103" s="25"/>
      <c r="G103" s="25"/>
      <c r="H103" s="1"/>
    </row>
    <row r="104" spans="1:8" ht="38.25">
      <c r="A104" s="21"/>
      <c r="B104" s="21"/>
      <c r="C104" s="22" t="s">
        <v>157</v>
      </c>
      <c r="D104" s="23" t="s">
        <v>158</v>
      </c>
      <c r="E104" s="25"/>
      <c r="F104" s="25"/>
      <c r="G104" s="25"/>
      <c r="H104" s="1"/>
    </row>
    <row r="105" spans="1:8" s="20" customFormat="1" ht="12.75">
      <c r="A105" s="28"/>
      <c r="B105" s="28" t="s">
        <v>159</v>
      </c>
      <c r="C105" s="29"/>
      <c r="D105" s="17" t="s">
        <v>160</v>
      </c>
      <c r="E105" s="18">
        <f>SUM(E106:E106)</f>
        <v>52000</v>
      </c>
      <c r="F105" s="18">
        <f>SUM(F106:F106)</f>
        <v>52000</v>
      </c>
      <c r="G105" s="18">
        <f>SUM(G106:G106)</f>
        <v>0</v>
      </c>
      <c r="H105" s="19"/>
    </row>
    <row r="106" spans="1:8" ht="51">
      <c r="A106" s="34"/>
      <c r="B106" s="34"/>
      <c r="C106" s="35" t="s">
        <v>47</v>
      </c>
      <c r="D106" s="36" t="s">
        <v>161</v>
      </c>
      <c r="E106" s="25">
        <v>52000</v>
      </c>
      <c r="F106" s="25">
        <v>52000</v>
      </c>
      <c r="G106" s="25"/>
      <c r="H106" s="1"/>
    </row>
    <row r="107" spans="1:8" s="20" customFormat="1" ht="12.75">
      <c r="A107" s="28"/>
      <c r="B107" s="28" t="s">
        <v>162</v>
      </c>
      <c r="C107" s="29"/>
      <c r="D107" s="17" t="s">
        <v>163</v>
      </c>
      <c r="E107" s="18">
        <f>SUM(E108:E109)</f>
        <v>22000</v>
      </c>
      <c r="F107" s="18">
        <f>SUM(F108:F109)</f>
        <v>22000</v>
      </c>
      <c r="G107" s="18">
        <f>SUM(G108:G109)</f>
        <v>0</v>
      </c>
      <c r="H107" s="19"/>
    </row>
    <row r="108" spans="1:8">
      <c r="A108" s="21"/>
      <c r="B108" s="21"/>
      <c r="C108" s="22" t="s">
        <v>66</v>
      </c>
      <c r="D108" s="23" t="s">
        <v>67</v>
      </c>
      <c r="E108" s="25">
        <v>22000</v>
      </c>
      <c r="F108" s="25">
        <v>22000</v>
      </c>
      <c r="G108" s="25"/>
      <c r="H108" s="1"/>
    </row>
    <row r="109" spans="1:8">
      <c r="A109" s="21"/>
      <c r="B109" s="21"/>
      <c r="C109" s="22" t="s">
        <v>16</v>
      </c>
      <c r="D109" s="23" t="s">
        <v>70</v>
      </c>
      <c r="E109" s="25"/>
      <c r="F109" s="25"/>
      <c r="G109" s="25"/>
      <c r="H109" s="1"/>
    </row>
    <row r="110" spans="1:8" s="20" customFormat="1" ht="12.75">
      <c r="A110" s="28"/>
      <c r="B110" s="28" t="s">
        <v>164</v>
      </c>
      <c r="C110" s="29"/>
      <c r="D110" s="17" t="s">
        <v>165</v>
      </c>
      <c r="E110" s="18">
        <f>SUM(E111:E111)</f>
        <v>11000</v>
      </c>
      <c r="F110" s="18">
        <f>SUM(F111:F111)</f>
        <v>11000</v>
      </c>
      <c r="G110" s="18">
        <f>SUM(G111:G111)</f>
        <v>0</v>
      </c>
      <c r="H110" s="19"/>
    </row>
    <row r="111" spans="1:8">
      <c r="A111" s="21"/>
      <c r="B111" s="21"/>
      <c r="C111" s="22" t="s">
        <v>66</v>
      </c>
      <c r="D111" s="23" t="s">
        <v>67</v>
      </c>
      <c r="E111" s="25">
        <v>11000</v>
      </c>
      <c r="F111" s="25">
        <v>11000</v>
      </c>
      <c r="G111" s="25"/>
      <c r="H111" s="1"/>
    </row>
    <row r="112" spans="1:8" s="20" customFormat="1" ht="12.75">
      <c r="A112" s="28"/>
      <c r="B112" s="28" t="s">
        <v>166</v>
      </c>
      <c r="C112" s="29"/>
      <c r="D112" s="17" t="s">
        <v>167</v>
      </c>
      <c r="E112" s="18">
        <f>SUM(E113)</f>
        <v>150000</v>
      </c>
      <c r="F112" s="18">
        <f>SUM(F113)</f>
        <v>150000</v>
      </c>
      <c r="G112" s="18">
        <f>SUM(G113)</f>
        <v>0</v>
      </c>
      <c r="H112" s="19"/>
    </row>
    <row r="113" spans="1:8">
      <c r="A113" s="21"/>
      <c r="B113" s="21"/>
      <c r="C113" s="22" t="s">
        <v>66</v>
      </c>
      <c r="D113" s="23" t="s">
        <v>67</v>
      </c>
      <c r="E113" s="25">
        <v>150000</v>
      </c>
      <c r="F113" s="25">
        <v>150000</v>
      </c>
      <c r="G113" s="25"/>
      <c r="H113" s="1"/>
    </row>
    <row r="114" spans="1:8" s="14" customFormat="1" ht="12.75">
      <c r="A114" s="30" t="s">
        <v>168</v>
      </c>
      <c r="B114" s="30"/>
      <c r="C114" s="31"/>
      <c r="D114" s="32" t="s">
        <v>169</v>
      </c>
      <c r="E114" s="12">
        <f>SUM(E115,E117,E120,E123,E125,E127,E129,E131)</f>
        <v>1859496</v>
      </c>
      <c r="F114" s="12">
        <f>SUM(F115,F117,F120,F123,F125,F127,F129,F131)</f>
        <v>1859496</v>
      </c>
      <c r="G114" s="12">
        <f>SUM(G115,G117,G120,G123,G125,G127,G129,G131)</f>
        <v>0</v>
      </c>
      <c r="H114" s="13"/>
    </row>
    <row r="115" spans="1:8" s="20" customFormat="1" ht="12.75">
      <c r="A115" s="28"/>
      <c r="B115" s="28" t="s">
        <v>170</v>
      </c>
      <c r="C115" s="29"/>
      <c r="D115" s="17" t="s">
        <v>171</v>
      </c>
      <c r="E115" s="18">
        <f>SUM(E116)</f>
        <v>5000</v>
      </c>
      <c r="F115" s="18">
        <f>SUM(F116)</f>
        <v>5000</v>
      </c>
      <c r="G115" s="18">
        <f>SUM(G116)</f>
        <v>0</v>
      </c>
      <c r="H115" s="19"/>
    </row>
    <row r="116" spans="1:8">
      <c r="A116" s="21"/>
      <c r="B116" s="21"/>
      <c r="C116" s="22" t="s">
        <v>16</v>
      </c>
      <c r="D116" s="23" t="s">
        <v>70</v>
      </c>
      <c r="E116" s="25">
        <v>5000</v>
      </c>
      <c r="F116" s="25">
        <v>5000</v>
      </c>
      <c r="G116" s="25"/>
      <c r="H116" s="1"/>
    </row>
    <row r="117" spans="1:8" s="20" customFormat="1" ht="38.25">
      <c r="A117" s="28"/>
      <c r="B117" s="28" t="s">
        <v>172</v>
      </c>
      <c r="C117" s="29"/>
      <c r="D117" s="17" t="s">
        <v>173</v>
      </c>
      <c r="E117" s="18">
        <f>SUM(E118:E119)</f>
        <v>1626702</v>
      </c>
      <c r="F117" s="18">
        <f>SUM(F118:F119)</f>
        <v>1626702</v>
      </c>
      <c r="G117" s="18">
        <f>SUM(G118:G119)</f>
        <v>0</v>
      </c>
      <c r="H117" s="19"/>
    </row>
    <row r="118" spans="1:8" ht="51">
      <c r="A118" s="21"/>
      <c r="B118" s="21"/>
      <c r="C118" s="22" t="s">
        <v>22</v>
      </c>
      <c r="D118" s="23" t="s">
        <v>61</v>
      </c>
      <c r="E118" s="25">
        <v>1614702</v>
      </c>
      <c r="F118" s="25">
        <v>1614702</v>
      </c>
      <c r="G118" s="25"/>
      <c r="H118" s="1"/>
    </row>
    <row r="119" spans="1:8" ht="38.25">
      <c r="A119" s="21"/>
      <c r="B119" s="21"/>
      <c r="C119" s="22" t="s">
        <v>71</v>
      </c>
      <c r="D119" s="23" t="s">
        <v>174</v>
      </c>
      <c r="E119" s="25">
        <v>12000</v>
      </c>
      <c r="F119" s="25">
        <v>12000</v>
      </c>
      <c r="G119" s="25"/>
      <c r="H119" s="1"/>
    </row>
    <row r="120" spans="1:8" s="20" customFormat="1" ht="38.25">
      <c r="A120" s="28"/>
      <c r="B120" s="28" t="s">
        <v>175</v>
      </c>
      <c r="C120" s="29"/>
      <c r="D120" s="17" t="s">
        <v>176</v>
      </c>
      <c r="E120" s="18">
        <f>SUM(E121:E122)</f>
        <v>19205</v>
      </c>
      <c r="F120" s="18">
        <f>SUM(F121:F122)</f>
        <v>19205</v>
      </c>
      <c r="G120" s="18">
        <f>SUM(G121:G122)</f>
        <v>0</v>
      </c>
      <c r="H120" s="19"/>
    </row>
    <row r="121" spans="1:8" ht="51">
      <c r="A121" s="21"/>
      <c r="B121" s="21"/>
      <c r="C121" s="22" t="s">
        <v>22</v>
      </c>
      <c r="D121" s="23" t="s">
        <v>61</v>
      </c>
      <c r="E121" s="25">
        <v>6470</v>
      </c>
      <c r="F121" s="25">
        <v>6470</v>
      </c>
      <c r="G121" s="25"/>
      <c r="H121" s="1"/>
    </row>
    <row r="122" spans="1:8" ht="38.25">
      <c r="A122" s="21"/>
      <c r="B122" s="21"/>
      <c r="C122" s="22" t="s">
        <v>157</v>
      </c>
      <c r="D122" s="23" t="s">
        <v>158</v>
      </c>
      <c r="E122" s="25">
        <v>12735</v>
      </c>
      <c r="F122" s="25">
        <v>12735</v>
      </c>
      <c r="G122" s="25"/>
      <c r="H122" s="1"/>
    </row>
    <row r="123" spans="1:8" s="20" customFormat="1" ht="25.5">
      <c r="A123" s="28"/>
      <c r="B123" s="28" t="s">
        <v>177</v>
      </c>
      <c r="C123" s="29"/>
      <c r="D123" s="17" t="s">
        <v>178</v>
      </c>
      <c r="E123" s="18">
        <f>SUM(E124:E124)</f>
        <v>39022</v>
      </c>
      <c r="F123" s="18">
        <f>SUM(F124:F124)</f>
        <v>39022</v>
      </c>
      <c r="G123" s="18">
        <f>SUM(G124:G124)</f>
        <v>0</v>
      </c>
      <c r="H123" s="19"/>
    </row>
    <row r="124" spans="1:8" ht="38.25">
      <c r="A124" s="40"/>
      <c r="B124" s="40"/>
      <c r="C124" s="41" t="s">
        <v>157</v>
      </c>
      <c r="D124" s="42" t="s">
        <v>158</v>
      </c>
      <c r="E124" s="25">
        <v>39022</v>
      </c>
      <c r="F124" s="25">
        <v>39022</v>
      </c>
      <c r="G124" s="25"/>
      <c r="H124" s="1"/>
    </row>
    <row r="125" spans="1:8" s="20" customFormat="1" ht="12.75">
      <c r="A125" s="28"/>
      <c r="B125" s="28" t="s">
        <v>179</v>
      </c>
      <c r="C125" s="29"/>
      <c r="D125" s="17" t="s">
        <v>180</v>
      </c>
      <c r="E125" s="18">
        <f>SUM(E126)</f>
        <v>51299</v>
      </c>
      <c r="F125" s="18">
        <f>SUM(F126)</f>
        <v>51299</v>
      </c>
      <c r="G125" s="18">
        <f>SUM(G126)</f>
        <v>0</v>
      </c>
      <c r="H125" s="19"/>
    </row>
    <row r="126" spans="1:8" ht="38.25">
      <c r="A126" s="21"/>
      <c r="B126" s="21"/>
      <c r="C126" s="22" t="s">
        <v>157</v>
      </c>
      <c r="D126" s="23" t="s">
        <v>158</v>
      </c>
      <c r="E126" s="25">
        <v>51299</v>
      </c>
      <c r="F126" s="25">
        <v>51299</v>
      </c>
      <c r="G126" s="25"/>
      <c r="H126" s="1"/>
    </row>
    <row r="127" spans="1:8" s="20" customFormat="1" ht="25.5">
      <c r="A127" s="28"/>
      <c r="B127" s="28" t="s">
        <v>181</v>
      </c>
      <c r="C127" s="29"/>
      <c r="D127" s="17" t="s">
        <v>182</v>
      </c>
      <c r="E127" s="18">
        <f>SUM(E128)</f>
        <v>54121</v>
      </c>
      <c r="F127" s="18">
        <f>SUM(F128)</f>
        <v>54121</v>
      </c>
      <c r="G127" s="18">
        <f>SUM(G128)</f>
        <v>0</v>
      </c>
      <c r="H127" s="19"/>
    </row>
    <row r="128" spans="1:8" ht="38.25">
      <c r="A128" s="21"/>
      <c r="B128" s="21"/>
      <c r="C128" s="22" t="s">
        <v>157</v>
      </c>
      <c r="D128" s="23" t="s">
        <v>158</v>
      </c>
      <c r="E128" s="25">
        <v>54121</v>
      </c>
      <c r="F128" s="25">
        <v>54121</v>
      </c>
      <c r="G128" s="25"/>
      <c r="H128" s="1"/>
    </row>
    <row r="129" spans="1:8" s="20" customFormat="1" ht="12.75">
      <c r="A129" s="28"/>
      <c r="B129" s="28" t="s">
        <v>183</v>
      </c>
      <c r="C129" s="29"/>
      <c r="D129" s="17" t="s">
        <v>184</v>
      </c>
      <c r="E129" s="18">
        <f>SUM(E130)</f>
        <v>4400</v>
      </c>
      <c r="F129" s="18">
        <f>SUM(F130)</f>
        <v>4400</v>
      </c>
      <c r="G129" s="18">
        <f>SUM(G130)</f>
        <v>0</v>
      </c>
      <c r="H129" s="19"/>
    </row>
    <row r="130" spans="1:8">
      <c r="A130" s="21"/>
      <c r="B130" s="21"/>
      <c r="C130" s="22" t="s">
        <v>16</v>
      </c>
      <c r="D130" s="23" t="s">
        <v>70</v>
      </c>
      <c r="E130" s="25">
        <v>4400</v>
      </c>
      <c r="F130" s="25">
        <v>4400</v>
      </c>
      <c r="G130" s="25"/>
      <c r="H130" s="1"/>
    </row>
    <row r="131" spans="1:8" s="20" customFormat="1" ht="12.75">
      <c r="A131" s="28"/>
      <c r="B131" s="28" t="s">
        <v>185</v>
      </c>
      <c r="C131" s="29"/>
      <c r="D131" s="17" t="s">
        <v>21</v>
      </c>
      <c r="E131" s="18">
        <f>SUM(E132)</f>
        <v>59747</v>
      </c>
      <c r="F131" s="18">
        <f>SUM(F132)</f>
        <v>59747</v>
      </c>
      <c r="G131" s="18">
        <f>SUM(G132)</f>
        <v>0</v>
      </c>
      <c r="H131" s="19"/>
    </row>
    <row r="132" spans="1:8" ht="38.25">
      <c r="A132" s="21"/>
      <c r="B132" s="21"/>
      <c r="C132" s="22" t="s">
        <v>157</v>
      </c>
      <c r="D132" s="23" t="s">
        <v>158</v>
      </c>
      <c r="E132" s="25">
        <v>59747</v>
      </c>
      <c r="F132" s="25">
        <v>59747</v>
      </c>
      <c r="G132" s="25"/>
      <c r="H132" s="1"/>
    </row>
    <row r="133" spans="1:8" s="14" customFormat="1" ht="25.5">
      <c r="A133" s="30" t="s">
        <v>186</v>
      </c>
      <c r="B133" s="30"/>
      <c r="C133" s="31"/>
      <c r="D133" s="32" t="s">
        <v>187</v>
      </c>
      <c r="E133" s="12">
        <f>SUM(E134)</f>
        <v>0</v>
      </c>
      <c r="F133" s="12">
        <f>SUM(F134)</f>
        <v>0</v>
      </c>
      <c r="G133" s="12">
        <f>SUM(G134)</f>
        <v>0</v>
      </c>
      <c r="H133" s="13"/>
    </row>
    <row r="134" spans="1:8" s="20" customFormat="1" ht="12.75">
      <c r="A134" s="28"/>
      <c r="B134" s="28" t="s">
        <v>188</v>
      </c>
      <c r="C134" s="29"/>
      <c r="D134" s="17" t="s">
        <v>21</v>
      </c>
      <c r="E134" s="18">
        <f>SUM(E135:E136)</f>
        <v>0</v>
      </c>
      <c r="F134" s="18">
        <f>SUM(F135:F136)</f>
        <v>0</v>
      </c>
      <c r="G134" s="18">
        <f>SUM(G135:G136)</f>
        <v>0</v>
      </c>
      <c r="H134" s="19"/>
    </row>
    <row r="135" spans="1:8" ht="38.25">
      <c r="A135" s="21"/>
      <c r="B135" s="21"/>
      <c r="C135" s="22" t="s">
        <v>189</v>
      </c>
      <c r="D135" s="23" t="s">
        <v>19</v>
      </c>
      <c r="E135" s="25"/>
      <c r="F135" s="25"/>
      <c r="G135" s="25"/>
      <c r="H135" s="1"/>
    </row>
    <row r="136" spans="1:8" ht="38.25">
      <c r="A136" s="21"/>
      <c r="B136" s="21"/>
      <c r="C136" s="22" t="s">
        <v>190</v>
      </c>
      <c r="D136" s="23" t="s">
        <v>191</v>
      </c>
      <c r="E136" s="25"/>
      <c r="F136" s="25"/>
      <c r="G136" s="25"/>
      <c r="H136" s="1"/>
    </row>
    <row r="137" spans="1:8" s="14" customFormat="1" ht="12.75">
      <c r="A137" s="30" t="s">
        <v>192</v>
      </c>
      <c r="B137" s="30"/>
      <c r="C137" s="31"/>
      <c r="D137" s="32" t="s">
        <v>193</v>
      </c>
      <c r="E137" s="33">
        <f t="shared" ref="E137:G138" si="1">SUM(E138)</f>
        <v>0</v>
      </c>
      <c r="F137" s="33">
        <f t="shared" si="1"/>
        <v>0</v>
      </c>
      <c r="G137" s="33">
        <f t="shared" si="1"/>
        <v>0</v>
      </c>
      <c r="H137" s="13"/>
    </row>
    <row r="138" spans="1:8" s="20" customFormat="1" ht="12.75">
      <c r="A138" s="28"/>
      <c r="B138" s="28" t="s">
        <v>194</v>
      </c>
      <c r="C138" s="29"/>
      <c r="D138" s="17" t="s">
        <v>195</v>
      </c>
      <c r="E138" s="18">
        <f t="shared" si="1"/>
        <v>0</v>
      </c>
      <c r="F138" s="18">
        <f t="shared" si="1"/>
        <v>0</v>
      </c>
      <c r="G138" s="18">
        <f t="shared" si="1"/>
        <v>0</v>
      </c>
      <c r="H138" s="19"/>
    </row>
    <row r="139" spans="1:8" ht="38.25">
      <c r="A139" s="21"/>
      <c r="B139" s="21"/>
      <c r="C139" s="22" t="s">
        <v>157</v>
      </c>
      <c r="D139" s="23" t="s">
        <v>158</v>
      </c>
      <c r="E139" s="25"/>
      <c r="F139" s="25"/>
      <c r="G139" s="25"/>
      <c r="H139" s="1"/>
    </row>
    <row r="140" spans="1:8" s="14" customFormat="1" ht="25.5">
      <c r="A140" s="30" t="s">
        <v>196</v>
      </c>
      <c r="B140" s="30"/>
      <c r="C140" s="31"/>
      <c r="D140" s="32" t="s">
        <v>197</v>
      </c>
      <c r="E140" s="12">
        <f>SUM(E141,E144,E146,E150,E148)</f>
        <v>412939</v>
      </c>
      <c r="F140" s="12">
        <f>SUM(F141,F144,F146,F150,F148)</f>
        <v>412939</v>
      </c>
      <c r="G140" s="12">
        <f>SUM(G141,G144,G146,G150)</f>
        <v>0</v>
      </c>
      <c r="H140" s="13"/>
    </row>
    <row r="141" spans="1:8" s="20" customFormat="1" ht="12.75">
      <c r="A141" s="28"/>
      <c r="B141" s="28" t="s">
        <v>198</v>
      </c>
      <c r="C141" s="29"/>
      <c r="D141" s="17" t="s">
        <v>199</v>
      </c>
      <c r="E141" s="18">
        <f>SUM(E142:E143)</f>
        <v>366039</v>
      </c>
      <c r="F141" s="18">
        <f>SUM(F142:F143)</f>
        <v>366039</v>
      </c>
      <c r="G141" s="18">
        <f>SUM(G142:G143)</f>
        <v>0</v>
      </c>
      <c r="H141" s="19"/>
    </row>
    <row r="142" spans="1:8">
      <c r="A142" s="21"/>
      <c r="B142" s="21"/>
      <c r="C142" s="22" t="s">
        <v>14</v>
      </c>
      <c r="D142" s="23" t="s">
        <v>15</v>
      </c>
      <c r="E142" s="25">
        <v>1039</v>
      </c>
      <c r="F142" s="25">
        <v>1039</v>
      </c>
      <c r="G142" s="25"/>
      <c r="H142" s="1"/>
    </row>
    <row r="143" spans="1:8" ht="25.5">
      <c r="A143" s="21"/>
      <c r="B143" s="21"/>
      <c r="C143" s="22" t="s">
        <v>16</v>
      </c>
      <c r="D143" s="23" t="s">
        <v>200</v>
      </c>
      <c r="E143" s="25">
        <v>365000</v>
      </c>
      <c r="F143" s="25">
        <v>365000</v>
      </c>
      <c r="G143" s="25"/>
      <c r="H143" s="1"/>
    </row>
    <row r="144" spans="1:8" s="20" customFormat="1" ht="12.75">
      <c r="A144" s="28"/>
      <c r="B144" s="28" t="s">
        <v>201</v>
      </c>
      <c r="C144" s="29"/>
      <c r="D144" s="17" t="s">
        <v>202</v>
      </c>
      <c r="E144" s="18">
        <f>SUM(E145)</f>
        <v>0</v>
      </c>
      <c r="F144" s="18">
        <f>SUM(F145)</f>
        <v>0</v>
      </c>
      <c r="G144" s="18">
        <f>SUM(G145)</f>
        <v>0</v>
      </c>
      <c r="H144" s="19"/>
    </row>
    <row r="145" spans="1:8">
      <c r="A145" s="34"/>
      <c r="B145" s="34"/>
      <c r="C145" s="35" t="s">
        <v>203</v>
      </c>
      <c r="D145" s="36" t="s">
        <v>204</v>
      </c>
      <c r="E145" s="25"/>
      <c r="F145" s="25"/>
      <c r="G145" s="25"/>
      <c r="H145" s="1"/>
    </row>
    <row r="146" spans="1:8" s="20" customFormat="1" ht="25.5">
      <c r="A146" s="46"/>
      <c r="B146" s="46" t="s">
        <v>205</v>
      </c>
      <c r="C146" s="47"/>
      <c r="D146" s="48" t="s">
        <v>206</v>
      </c>
      <c r="E146" s="18">
        <f>SUM(E147)</f>
        <v>0</v>
      </c>
      <c r="F146" s="18">
        <f>SUM(F147)</f>
        <v>0</v>
      </c>
      <c r="G146" s="18">
        <f>SUM(G147)</f>
        <v>0</v>
      </c>
      <c r="H146" s="19"/>
    </row>
    <row r="147" spans="1:8">
      <c r="A147" s="21"/>
      <c r="B147" s="21"/>
      <c r="C147" s="22" t="s">
        <v>16</v>
      </c>
      <c r="D147" s="23" t="s">
        <v>70</v>
      </c>
      <c r="E147" s="25"/>
      <c r="F147" s="25"/>
      <c r="G147" s="25"/>
      <c r="H147" s="1"/>
    </row>
    <row r="148" spans="1:8" ht="38.25">
      <c r="A148" s="21"/>
      <c r="B148" s="21" t="s">
        <v>207</v>
      </c>
      <c r="C148" s="22"/>
      <c r="D148" s="23" t="s">
        <v>208</v>
      </c>
      <c r="E148" s="24">
        <f>E149</f>
        <v>27400</v>
      </c>
      <c r="F148" s="24">
        <f>F149</f>
        <v>27400</v>
      </c>
      <c r="G148" s="24">
        <f>G149</f>
        <v>0</v>
      </c>
      <c r="H148" s="1"/>
    </row>
    <row r="149" spans="1:8">
      <c r="A149" s="21"/>
      <c r="B149" s="21"/>
      <c r="C149" s="22" t="s">
        <v>125</v>
      </c>
      <c r="D149" s="23" t="s">
        <v>209</v>
      </c>
      <c r="E149" s="25">
        <v>27400</v>
      </c>
      <c r="F149" s="25">
        <v>27400</v>
      </c>
      <c r="G149" s="25"/>
      <c r="H149" s="1"/>
    </row>
    <row r="150" spans="1:8" s="20" customFormat="1" ht="12.75">
      <c r="A150" s="28"/>
      <c r="B150" s="28" t="s">
        <v>210</v>
      </c>
      <c r="C150" s="29"/>
      <c r="D150" s="17" t="s">
        <v>21</v>
      </c>
      <c r="E150" s="18">
        <f>SUM(E151)</f>
        <v>19500</v>
      </c>
      <c r="F150" s="18">
        <f>SUM(F151)</f>
        <v>19500</v>
      </c>
      <c r="G150" s="18">
        <f>SUM(G151)</f>
        <v>0</v>
      </c>
      <c r="H150" s="19"/>
    </row>
    <row r="151" spans="1:8">
      <c r="A151" s="21"/>
      <c r="B151" s="21"/>
      <c r="C151" s="22" t="s">
        <v>16</v>
      </c>
      <c r="D151" s="23" t="s">
        <v>70</v>
      </c>
      <c r="E151" s="25">
        <v>19500</v>
      </c>
      <c r="F151" s="25">
        <v>19500</v>
      </c>
      <c r="G151" s="25"/>
      <c r="H151" s="1"/>
    </row>
    <row r="152" spans="1:8" s="14" customFormat="1" ht="25.5">
      <c r="A152" s="30" t="s">
        <v>211</v>
      </c>
      <c r="B152" s="30"/>
      <c r="C152" s="31"/>
      <c r="D152" s="32" t="s">
        <v>212</v>
      </c>
      <c r="E152" s="12">
        <f>SUM(E153,E157,E159)</f>
        <v>100876</v>
      </c>
      <c r="F152" s="12">
        <f>SUM(F153,F157,F159)</f>
        <v>10423</v>
      </c>
      <c r="G152" s="12">
        <f>SUM(G153,G157,G159)</f>
        <v>90453</v>
      </c>
      <c r="H152" s="13"/>
    </row>
    <row r="153" spans="1:8" s="20" customFormat="1" ht="12.75">
      <c r="A153" s="28"/>
      <c r="B153" s="28" t="s">
        <v>213</v>
      </c>
      <c r="C153" s="29"/>
      <c r="D153" s="17" t="s">
        <v>214</v>
      </c>
      <c r="E153" s="18">
        <f>SUM(E154:E156)</f>
        <v>90453</v>
      </c>
      <c r="F153" s="18">
        <f>SUM(F154:F156)</f>
        <v>0</v>
      </c>
      <c r="G153" s="18">
        <f>SUM(G154:G156)</f>
        <v>90453</v>
      </c>
      <c r="H153" s="19"/>
    </row>
    <row r="154" spans="1:8">
      <c r="A154" s="21"/>
      <c r="B154" s="21"/>
      <c r="C154" s="22" t="s">
        <v>66</v>
      </c>
      <c r="D154" s="23" t="s">
        <v>67</v>
      </c>
      <c r="E154" s="25"/>
      <c r="F154" s="25"/>
      <c r="G154" s="25"/>
      <c r="H154" s="1"/>
    </row>
    <row r="155" spans="1:8">
      <c r="A155" s="21"/>
      <c r="B155" s="21"/>
      <c r="C155" s="22" t="s">
        <v>16</v>
      </c>
      <c r="D155" s="49" t="s">
        <v>70</v>
      </c>
      <c r="E155" s="25"/>
      <c r="F155" s="25"/>
      <c r="G155" s="25"/>
      <c r="H155" s="1"/>
    </row>
    <row r="156" spans="1:8" ht="45">
      <c r="A156" s="21"/>
      <c r="B156" s="21"/>
      <c r="C156" s="22" t="s">
        <v>18</v>
      </c>
      <c r="D156" s="50" t="s">
        <v>19</v>
      </c>
      <c r="E156" s="25">
        <v>90453</v>
      </c>
      <c r="F156" s="25"/>
      <c r="G156" s="25">
        <v>90453</v>
      </c>
      <c r="H156" s="1"/>
    </row>
    <row r="157" spans="1:8" s="20" customFormat="1" ht="12.75">
      <c r="A157" s="28"/>
      <c r="B157" s="28" t="s">
        <v>215</v>
      </c>
      <c r="C157" s="29"/>
      <c r="D157" s="17" t="s">
        <v>216</v>
      </c>
      <c r="E157" s="18">
        <f>SUM(E158)</f>
        <v>0</v>
      </c>
      <c r="F157" s="18">
        <f>SUM(F158)</f>
        <v>0</v>
      </c>
      <c r="G157" s="18">
        <f>SUM(G158)</f>
        <v>0</v>
      </c>
      <c r="H157" s="19"/>
    </row>
    <row r="158" spans="1:8" ht="51">
      <c r="A158" s="21"/>
      <c r="B158" s="21"/>
      <c r="C158" s="22" t="s">
        <v>33</v>
      </c>
      <c r="D158" s="23" t="s">
        <v>217</v>
      </c>
      <c r="E158" s="25"/>
      <c r="F158" s="25"/>
      <c r="G158" s="25"/>
      <c r="H158" s="1"/>
    </row>
    <row r="159" spans="1:8" s="20" customFormat="1" ht="12.75">
      <c r="A159" s="28"/>
      <c r="B159" s="28" t="s">
        <v>218</v>
      </c>
      <c r="C159" s="29"/>
      <c r="D159" s="17" t="s">
        <v>21</v>
      </c>
      <c r="E159" s="18">
        <f>SUM(E160:E162)</f>
        <v>10423</v>
      </c>
      <c r="F159" s="18">
        <f>SUM(F160:F162)</f>
        <v>10423</v>
      </c>
      <c r="G159" s="18">
        <f>SUM(G161:G162)</f>
        <v>0</v>
      </c>
      <c r="H159" s="19"/>
    </row>
    <row r="160" spans="1:8" s="51" customFormat="1" ht="38.25">
      <c r="A160" s="21"/>
      <c r="B160" s="21"/>
      <c r="C160" s="22" t="s">
        <v>189</v>
      </c>
      <c r="D160" s="23" t="s">
        <v>19</v>
      </c>
      <c r="E160" s="25">
        <v>10423</v>
      </c>
      <c r="F160" s="25">
        <v>10423</v>
      </c>
      <c r="G160" s="25"/>
      <c r="H160" s="1"/>
    </row>
    <row r="161" spans="1:8" ht="38.25">
      <c r="A161" s="21"/>
      <c r="B161" s="21"/>
      <c r="C161" s="22" t="s">
        <v>91</v>
      </c>
      <c r="D161" s="23" t="s">
        <v>92</v>
      </c>
      <c r="E161" s="25"/>
      <c r="F161" s="25"/>
      <c r="G161" s="25"/>
      <c r="H161" s="1"/>
    </row>
    <row r="162" spans="1:8" ht="51">
      <c r="A162" s="21"/>
      <c r="B162" s="21"/>
      <c r="C162" s="22" t="s">
        <v>39</v>
      </c>
      <c r="D162" s="23" t="s">
        <v>40</v>
      </c>
      <c r="E162" s="25"/>
      <c r="F162" s="25"/>
      <c r="G162" s="25"/>
      <c r="H162" s="1"/>
    </row>
    <row r="163" spans="1:8" s="14" customFormat="1" ht="12.75">
      <c r="A163" s="30" t="s">
        <v>219</v>
      </c>
      <c r="B163" s="30"/>
      <c r="C163" s="31"/>
      <c r="D163" s="32" t="s">
        <v>220</v>
      </c>
      <c r="E163" s="12">
        <f>SUM(E164,E171)</f>
        <v>706947</v>
      </c>
      <c r="F163" s="12">
        <f>SUM(F164,F171)</f>
        <v>0</v>
      </c>
      <c r="G163" s="12">
        <f>SUM(G164,G171)</f>
        <v>706947</v>
      </c>
      <c r="H163" s="13"/>
    </row>
    <row r="164" spans="1:8" s="20" customFormat="1" ht="12.75">
      <c r="A164" s="28"/>
      <c r="B164" s="28" t="s">
        <v>221</v>
      </c>
      <c r="C164" s="29"/>
      <c r="D164" s="17" t="s">
        <v>222</v>
      </c>
      <c r="E164" s="18">
        <f>SUM(E165:E170)</f>
        <v>458000</v>
      </c>
      <c r="F164" s="18">
        <f>SUM(F165:F170)</f>
        <v>0</v>
      </c>
      <c r="G164" s="18">
        <f>SUM(G165:G170)</f>
        <v>458000</v>
      </c>
      <c r="H164" s="19"/>
    </row>
    <row r="165" spans="1:8" ht="25.5">
      <c r="A165" s="21"/>
      <c r="B165" s="21"/>
      <c r="C165" s="22" t="s">
        <v>223</v>
      </c>
      <c r="D165" s="23" t="s">
        <v>224</v>
      </c>
      <c r="E165" s="25"/>
      <c r="F165" s="25"/>
      <c r="G165" s="25"/>
      <c r="H165" s="1"/>
    </row>
    <row r="166" spans="1:8" ht="25.5">
      <c r="A166" s="21"/>
      <c r="B166" s="21"/>
      <c r="C166" s="22" t="s">
        <v>68</v>
      </c>
      <c r="D166" s="23" t="s">
        <v>69</v>
      </c>
      <c r="E166" s="25"/>
      <c r="F166" s="25"/>
      <c r="G166" s="25"/>
      <c r="H166" s="1"/>
    </row>
    <row r="167" spans="1:8">
      <c r="A167" s="21"/>
      <c r="B167" s="21"/>
      <c r="C167" s="22" t="s">
        <v>16</v>
      </c>
      <c r="D167" s="23" t="s">
        <v>70</v>
      </c>
      <c r="E167" s="25"/>
      <c r="F167" s="25"/>
      <c r="G167" s="25"/>
      <c r="H167" s="1"/>
    </row>
    <row r="168" spans="1:8" ht="38.25">
      <c r="A168" s="21"/>
      <c r="B168" s="21"/>
      <c r="C168" s="22" t="s">
        <v>18</v>
      </c>
      <c r="D168" s="23" t="s">
        <v>19</v>
      </c>
      <c r="E168" s="25">
        <v>25000</v>
      </c>
      <c r="F168" s="25"/>
      <c r="G168" s="25">
        <v>25000</v>
      </c>
      <c r="H168" s="1"/>
    </row>
    <row r="169" spans="1:8" ht="63.75">
      <c r="A169" s="21"/>
      <c r="B169" s="21"/>
      <c r="C169" s="22" t="s">
        <v>39</v>
      </c>
      <c r="D169" s="23" t="s">
        <v>225</v>
      </c>
      <c r="E169" s="25">
        <v>100000</v>
      </c>
      <c r="F169" s="25"/>
      <c r="G169" s="25">
        <v>100000</v>
      </c>
      <c r="H169" s="1"/>
    </row>
    <row r="170" spans="1:8" ht="38.25">
      <c r="A170" s="21"/>
      <c r="B170" s="21"/>
      <c r="C170" s="22" t="s">
        <v>226</v>
      </c>
      <c r="D170" s="23" t="s">
        <v>227</v>
      </c>
      <c r="E170" s="25">
        <v>333000</v>
      </c>
      <c r="F170" s="25"/>
      <c r="G170" s="25">
        <v>333000</v>
      </c>
      <c r="H170" s="1"/>
    </row>
    <row r="171" spans="1:8" s="20" customFormat="1" ht="12.75">
      <c r="A171" s="43"/>
      <c r="B171" s="43" t="s">
        <v>228</v>
      </c>
      <c r="C171" s="44"/>
      <c r="D171" s="45" t="s">
        <v>21</v>
      </c>
      <c r="E171" s="18">
        <f>SUM(E172:E172)</f>
        <v>248947</v>
      </c>
      <c r="F171" s="18">
        <f>SUM(F172:F172)</f>
        <v>0</v>
      </c>
      <c r="G171" s="18">
        <f>SUM(G172:G172)</f>
        <v>248947</v>
      </c>
      <c r="H171" s="19"/>
    </row>
    <row r="172" spans="1:8" ht="38.25">
      <c r="A172" s="34"/>
      <c r="B172" s="34"/>
      <c r="C172" s="35" t="s">
        <v>18</v>
      </c>
      <c r="D172" s="36" t="s">
        <v>19</v>
      </c>
      <c r="E172" s="25">
        <v>248947</v>
      </c>
      <c r="F172" s="25"/>
      <c r="G172" s="25">
        <v>248947</v>
      </c>
      <c r="H172" s="1"/>
    </row>
    <row r="173" spans="1:8" s="14" customFormat="1" ht="20.100000000000001" customHeight="1">
      <c r="A173" s="364" t="s">
        <v>229</v>
      </c>
      <c r="B173" s="365"/>
      <c r="C173" s="365"/>
      <c r="D173" s="366"/>
      <c r="E173" s="12">
        <f>SUM(E140,E163,E152,E137,E133,E114,E100,E91,E60,E54,E47,E34,E30,E24,E17,E14,E7)</f>
        <v>18840400</v>
      </c>
      <c r="F173" s="12">
        <f>SUM(F140,F163,F152,F137,F133,F114,F100,F91,F60,F54,F47,F34,F30,F24,F17,F14,F7)</f>
        <v>14776914</v>
      </c>
      <c r="G173" s="12">
        <f>SUM(G140,G163,G152,G137,G133,G114,G100,G91,G60,G54,G47,G34,G30,G24,G17,G14,G7)</f>
        <v>4063486</v>
      </c>
      <c r="H173" s="13"/>
    </row>
    <row r="174" spans="1:8">
      <c r="A174" s="1"/>
      <c r="B174" s="52"/>
      <c r="C174" s="52"/>
      <c r="D174" s="52"/>
      <c r="E174" s="52"/>
      <c r="F174" s="1"/>
      <c r="G174" s="1"/>
      <c r="H174" s="1"/>
    </row>
    <row r="175" spans="1:8">
      <c r="A175" s="1"/>
      <c r="B175" s="52"/>
      <c r="C175" s="52"/>
      <c r="D175" s="52"/>
      <c r="E175" s="52"/>
      <c r="F175" s="1"/>
      <c r="G175" s="1"/>
      <c r="H175" s="1"/>
    </row>
    <row r="176" spans="1:8">
      <c r="B176" s="53"/>
      <c r="C176" s="53"/>
      <c r="D176" s="53"/>
      <c r="E176" s="53"/>
    </row>
    <row r="177" spans="2:5">
      <c r="B177" s="53"/>
      <c r="C177" s="53"/>
      <c r="D177" s="53"/>
      <c r="E177" s="53"/>
    </row>
    <row r="178" spans="2:5">
      <c r="B178" s="53"/>
      <c r="C178" s="53"/>
      <c r="D178" s="53"/>
      <c r="E178" s="53"/>
    </row>
    <row r="179" spans="2:5">
      <c r="B179" s="53"/>
      <c r="C179" s="53"/>
      <c r="D179" s="53"/>
      <c r="E179" s="53"/>
    </row>
    <row r="180" spans="2:5">
      <c r="B180" s="53"/>
      <c r="C180" s="53"/>
      <c r="D180" s="54"/>
      <c r="E180" s="53"/>
    </row>
    <row r="181" spans="2:5">
      <c r="B181" s="53"/>
      <c r="C181" s="53"/>
      <c r="D181" s="55"/>
      <c r="E181" s="53"/>
    </row>
    <row r="182" spans="2:5">
      <c r="B182" s="53"/>
      <c r="C182" s="53"/>
      <c r="D182" s="55"/>
      <c r="E182" s="53"/>
    </row>
    <row r="183" spans="2:5">
      <c r="B183" s="53"/>
      <c r="C183" s="53"/>
      <c r="D183" s="53"/>
      <c r="E183" s="53"/>
    </row>
    <row r="184" spans="2:5">
      <c r="B184" s="53"/>
      <c r="C184" s="53"/>
      <c r="D184" s="53"/>
      <c r="E184" s="53"/>
    </row>
    <row r="185" spans="2:5">
      <c r="B185" s="53"/>
      <c r="C185" s="53"/>
      <c r="D185" s="53"/>
      <c r="E185" s="53"/>
    </row>
    <row r="186" spans="2:5">
      <c r="B186" s="53"/>
      <c r="C186" s="53"/>
      <c r="D186" s="53"/>
      <c r="E186" s="53"/>
    </row>
    <row r="187" spans="2:5">
      <c r="B187" s="53"/>
      <c r="C187" s="53"/>
      <c r="D187" s="53"/>
      <c r="E187" s="53"/>
    </row>
    <row r="188" spans="2:5">
      <c r="B188" s="53"/>
      <c r="C188" s="53"/>
      <c r="D188" s="53"/>
      <c r="E188" s="53"/>
    </row>
    <row r="189" spans="2:5">
      <c r="B189" s="53"/>
      <c r="C189" s="53"/>
      <c r="D189" s="53"/>
      <c r="E189" s="53"/>
    </row>
    <row r="190" spans="2:5">
      <c r="B190" s="53"/>
      <c r="C190" s="53"/>
      <c r="D190" s="53"/>
      <c r="E190" s="53"/>
    </row>
    <row r="191" spans="2:5">
      <c r="B191" s="53"/>
      <c r="C191" s="53"/>
      <c r="D191" s="53"/>
      <c r="E191" s="53"/>
    </row>
    <row r="192" spans="2:5">
      <c r="B192" s="53"/>
      <c r="C192" s="53"/>
      <c r="D192" s="53"/>
      <c r="E192" s="53"/>
    </row>
    <row r="193" spans="2:5">
      <c r="B193" s="53"/>
      <c r="C193" s="53"/>
      <c r="D193" s="53"/>
      <c r="E193" s="53"/>
    </row>
    <row r="194" spans="2:5">
      <c r="B194" s="53"/>
      <c r="C194" s="53"/>
      <c r="D194" s="53"/>
      <c r="E194" s="53"/>
    </row>
    <row r="195" spans="2:5">
      <c r="B195" s="53"/>
      <c r="C195" s="53"/>
      <c r="D195" s="53"/>
      <c r="E195" s="53"/>
    </row>
    <row r="196" spans="2:5">
      <c r="B196" s="53"/>
      <c r="C196" s="53"/>
      <c r="D196" s="53"/>
      <c r="E196" s="53"/>
    </row>
    <row r="197" spans="2:5">
      <c r="B197" s="53"/>
      <c r="C197" s="53"/>
      <c r="D197" s="53"/>
      <c r="E197" s="53"/>
    </row>
    <row r="198" spans="2:5">
      <c r="B198" s="53"/>
      <c r="C198" s="53"/>
      <c r="D198" s="53"/>
      <c r="E198" s="53"/>
    </row>
    <row r="199" spans="2:5">
      <c r="B199" s="53"/>
      <c r="C199" s="53"/>
      <c r="D199" s="53"/>
      <c r="E199" s="53"/>
    </row>
    <row r="200" spans="2:5">
      <c r="B200" s="53"/>
      <c r="C200" s="53"/>
      <c r="D200" s="53"/>
      <c r="E200" s="53"/>
    </row>
    <row r="201" spans="2:5">
      <c r="B201" s="53"/>
      <c r="C201" s="53"/>
      <c r="D201" s="53"/>
      <c r="E201" s="53"/>
    </row>
    <row r="202" spans="2:5">
      <c r="B202" s="53"/>
      <c r="C202" s="53"/>
      <c r="D202" s="53"/>
      <c r="E202" s="53"/>
    </row>
    <row r="203" spans="2:5">
      <c r="B203" s="53"/>
      <c r="C203" s="53"/>
      <c r="D203" s="53"/>
      <c r="E203" s="53"/>
    </row>
    <row r="204" spans="2:5">
      <c r="B204" s="53"/>
      <c r="C204" s="53"/>
      <c r="D204" s="53"/>
      <c r="E204" s="53"/>
    </row>
    <row r="205" spans="2:5">
      <c r="B205" s="53"/>
      <c r="C205" s="53"/>
      <c r="D205" s="53"/>
      <c r="E205" s="53"/>
    </row>
    <row r="206" spans="2:5">
      <c r="B206" s="53"/>
      <c r="C206" s="53"/>
      <c r="D206" s="53"/>
      <c r="E206" s="53"/>
    </row>
  </sheetData>
  <mergeCells count="8">
    <mergeCell ref="F4:G4"/>
    <mergeCell ref="A173:D173"/>
    <mergeCell ref="A1:E1"/>
    <mergeCell ref="A4:A5"/>
    <mergeCell ref="B4:B5"/>
    <mergeCell ref="C4:C5"/>
    <mergeCell ref="D4:D5"/>
    <mergeCell ref="E4:E5"/>
  </mergeCells>
  <pageMargins left="0.27083333333333331" right="0.28125" top="0.75" bottom="0.75" header="0.1875" footer="0.3"/>
  <pageSetup paperSize="9" orientation="portrait" r:id="rId1"/>
  <headerFooter>
    <oddHeader>&amp;R&amp;9Załącznik nr &amp;A
do uchwały Rady Gminy nr III/12/10
z dnia 28.12.2010r.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5"/>
  <sheetViews>
    <sheetView view="pageLayout" zoomScaleNormal="100" workbookViewId="0">
      <selection activeCell="G11" sqref="G11"/>
    </sheetView>
  </sheetViews>
  <sheetFormatPr defaultRowHeight="15"/>
  <cols>
    <col min="1" max="1" width="5.28515625" customWidth="1"/>
    <col min="3" max="4" width="11" customWidth="1"/>
    <col min="5" max="5" width="67.7109375" customWidth="1"/>
    <col min="6" max="6" width="13.7109375" customWidth="1"/>
    <col min="7" max="7" width="14.28515625" customWidth="1"/>
    <col min="8" max="8" width="9.42578125" customWidth="1"/>
  </cols>
  <sheetData>
    <row r="1" spans="1:8" ht="60" customHeight="1">
      <c r="A1" s="412" t="s">
        <v>558</v>
      </c>
      <c r="B1" s="412"/>
      <c r="C1" s="412"/>
      <c r="D1" s="412"/>
      <c r="E1" s="412"/>
      <c r="F1" s="412"/>
    </row>
    <row r="2" spans="1:8" ht="9" customHeight="1">
      <c r="E2" s="151"/>
      <c r="F2" s="151"/>
    </row>
    <row r="3" spans="1:8" ht="6" customHeight="1">
      <c r="E3" s="53"/>
      <c r="H3" s="114" t="s">
        <v>401</v>
      </c>
    </row>
    <row r="4" spans="1:8" ht="18.75" customHeight="1">
      <c r="A4" s="539" t="s">
        <v>471</v>
      </c>
      <c r="B4" s="539" t="s">
        <v>2</v>
      </c>
      <c r="C4" s="539" t="s">
        <v>3</v>
      </c>
      <c r="D4" s="539" t="s">
        <v>230</v>
      </c>
      <c r="E4" s="539" t="s">
        <v>559</v>
      </c>
      <c r="F4" s="542" t="s">
        <v>560</v>
      </c>
      <c r="G4" s="543"/>
      <c r="H4" s="544"/>
    </row>
    <row r="5" spans="1:8" ht="18.75" customHeight="1">
      <c r="A5" s="540"/>
      <c r="B5" s="540"/>
      <c r="C5" s="540"/>
      <c r="D5" s="540"/>
      <c r="E5" s="541"/>
      <c r="F5" s="243" t="s">
        <v>561</v>
      </c>
      <c r="G5" s="243" t="s">
        <v>562</v>
      </c>
      <c r="H5" s="243" t="s">
        <v>563</v>
      </c>
    </row>
    <row r="6" spans="1:8" s="193" customFormat="1" ht="8.1" customHeight="1">
      <c r="A6" s="153">
        <v>1</v>
      </c>
      <c r="B6" s="153">
        <v>2</v>
      </c>
      <c r="C6" s="153">
        <v>3</v>
      </c>
      <c r="D6" s="153">
        <v>4</v>
      </c>
      <c r="E6" s="153">
        <v>5</v>
      </c>
      <c r="F6" s="153">
        <v>6</v>
      </c>
      <c r="G6" s="153">
        <v>7</v>
      </c>
      <c r="H6" s="153">
        <v>8</v>
      </c>
    </row>
    <row r="7" spans="1:8" ht="21" customHeight="1">
      <c r="A7" s="530" t="s">
        <v>564</v>
      </c>
      <c r="B7" s="531"/>
      <c r="C7" s="531"/>
      <c r="D7" s="531"/>
      <c r="E7" s="531"/>
      <c r="F7" s="531"/>
      <c r="G7" s="531"/>
      <c r="H7" s="532"/>
    </row>
    <row r="8" spans="1:8" ht="29.25" customHeight="1">
      <c r="A8" s="194">
        <v>1</v>
      </c>
      <c r="B8" s="195">
        <v>630</v>
      </c>
      <c r="C8" s="195">
        <v>63001</v>
      </c>
      <c r="D8" s="195">
        <v>2339</v>
      </c>
      <c r="E8" s="196" t="s">
        <v>565</v>
      </c>
      <c r="F8" s="197">
        <v>0</v>
      </c>
      <c r="G8" s="197">
        <v>0</v>
      </c>
      <c r="H8" s="197">
        <v>3500</v>
      </c>
    </row>
    <row r="9" spans="1:8" ht="19.5" customHeight="1">
      <c r="A9" s="198">
        <v>2</v>
      </c>
      <c r="B9" s="199">
        <v>801</v>
      </c>
      <c r="C9" s="199">
        <v>80104</v>
      </c>
      <c r="D9" s="199">
        <v>2540</v>
      </c>
      <c r="E9" s="200" t="s">
        <v>566</v>
      </c>
      <c r="F9" s="201"/>
      <c r="G9" s="201"/>
      <c r="H9" s="201"/>
    </row>
    <row r="10" spans="1:8" ht="135" customHeight="1">
      <c r="A10" s="198">
        <v>3</v>
      </c>
      <c r="B10" s="198">
        <v>900</v>
      </c>
      <c r="C10" s="198">
        <v>90017</v>
      </c>
      <c r="D10" s="198">
        <v>2650</v>
      </c>
      <c r="E10" s="202" t="s">
        <v>567</v>
      </c>
      <c r="F10" s="203"/>
      <c r="G10" s="203"/>
      <c r="H10" s="203"/>
    </row>
    <row r="11" spans="1:8" ht="19.5" customHeight="1">
      <c r="A11" s="198">
        <v>4</v>
      </c>
      <c r="B11" s="198">
        <v>921</v>
      </c>
      <c r="C11" s="198">
        <v>92109</v>
      </c>
      <c r="D11" s="198">
        <v>2480</v>
      </c>
      <c r="E11" s="204" t="s">
        <v>568</v>
      </c>
      <c r="F11" s="205"/>
      <c r="G11" s="205"/>
      <c r="H11" s="205"/>
    </row>
    <row r="12" spans="1:8" ht="19.5" customHeight="1">
      <c r="A12" s="206">
        <v>5</v>
      </c>
      <c r="B12" s="198">
        <v>921</v>
      </c>
      <c r="C12" s="198">
        <v>92116</v>
      </c>
      <c r="D12" s="198">
        <v>2480</v>
      </c>
      <c r="E12" s="204" t="s">
        <v>569</v>
      </c>
      <c r="F12" s="205"/>
      <c r="G12" s="205"/>
      <c r="H12" s="205"/>
    </row>
    <row r="13" spans="1:8" ht="21" customHeight="1">
      <c r="A13" s="533" t="s">
        <v>570</v>
      </c>
      <c r="B13" s="534"/>
      <c r="C13" s="534"/>
      <c r="D13" s="534"/>
      <c r="E13" s="534"/>
      <c r="F13" s="534"/>
      <c r="G13" s="534"/>
      <c r="H13" s="535"/>
    </row>
    <row r="14" spans="1:8" ht="48.75" customHeight="1">
      <c r="A14" s="207">
        <v>6</v>
      </c>
      <c r="B14" s="207">
        <v>801</v>
      </c>
      <c r="C14" s="207">
        <v>80195</v>
      </c>
      <c r="D14" s="208">
        <v>2820</v>
      </c>
      <c r="E14" s="209" t="s">
        <v>571</v>
      </c>
      <c r="F14" s="210">
        <v>0</v>
      </c>
      <c r="G14" s="210">
        <v>0</v>
      </c>
      <c r="H14" s="211"/>
    </row>
    <row r="15" spans="1:8" ht="35.25" customHeight="1">
      <c r="A15" s="212">
        <v>7</v>
      </c>
      <c r="B15" s="212">
        <v>851</v>
      </c>
      <c r="C15" s="212">
        <v>85195</v>
      </c>
      <c r="D15" s="208">
        <v>2820</v>
      </c>
      <c r="E15" s="209" t="s">
        <v>572</v>
      </c>
      <c r="F15" s="210">
        <v>0</v>
      </c>
      <c r="G15" s="210">
        <v>0</v>
      </c>
      <c r="H15" s="211"/>
    </row>
    <row r="16" spans="1:8" ht="38.25" customHeight="1">
      <c r="A16" s="212">
        <v>8</v>
      </c>
      <c r="B16" s="212">
        <v>854</v>
      </c>
      <c r="C16" s="212">
        <v>85495</v>
      </c>
      <c r="D16" s="208">
        <v>2810</v>
      </c>
      <c r="E16" s="209" t="s">
        <v>599</v>
      </c>
      <c r="F16" s="210">
        <v>0</v>
      </c>
      <c r="G16" s="210">
        <v>0</v>
      </c>
      <c r="H16" s="211"/>
    </row>
    <row r="17" spans="1:8" ht="92.25" customHeight="1">
      <c r="A17" s="212">
        <v>9</v>
      </c>
      <c r="B17" s="212">
        <v>921</v>
      </c>
      <c r="C17" s="212">
        <v>92195</v>
      </c>
      <c r="D17" s="208">
        <v>2820</v>
      </c>
      <c r="E17" s="209" t="s">
        <v>597</v>
      </c>
      <c r="F17" s="210">
        <v>0</v>
      </c>
      <c r="G17" s="210">
        <v>0</v>
      </c>
      <c r="H17" s="211"/>
    </row>
    <row r="18" spans="1:8" ht="100.5" customHeight="1">
      <c r="A18" s="212">
        <v>10</v>
      </c>
      <c r="B18" s="212">
        <v>921</v>
      </c>
      <c r="C18" s="212">
        <v>92195</v>
      </c>
      <c r="D18" s="208">
        <v>2820</v>
      </c>
      <c r="E18" s="209" t="s">
        <v>598</v>
      </c>
      <c r="F18" s="210">
        <v>0</v>
      </c>
      <c r="G18" s="210">
        <v>0</v>
      </c>
      <c r="H18" s="211"/>
    </row>
    <row r="19" spans="1:8" ht="39.75" customHeight="1">
      <c r="A19" s="212">
        <v>11</v>
      </c>
      <c r="B19" s="212">
        <v>921</v>
      </c>
      <c r="C19" s="212">
        <v>92195</v>
      </c>
      <c r="D19" s="208">
        <v>2820</v>
      </c>
      <c r="E19" s="209" t="s">
        <v>600</v>
      </c>
      <c r="F19" s="210"/>
      <c r="G19" s="210"/>
      <c r="H19" s="211"/>
    </row>
    <row r="20" spans="1:8" ht="33" customHeight="1">
      <c r="A20" s="213">
        <v>12</v>
      </c>
      <c r="B20" s="212">
        <v>921</v>
      </c>
      <c r="C20" s="212">
        <v>92195</v>
      </c>
      <c r="D20" s="208">
        <v>2820</v>
      </c>
      <c r="E20" s="214" t="s">
        <v>573</v>
      </c>
      <c r="F20" s="215">
        <v>0</v>
      </c>
      <c r="G20" s="215">
        <v>0</v>
      </c>
      <c r="H20" s="216"/>
    </row>
    <row r="21" spans="1:8" ht="19.5" customHeight="1">
      <c r="A21" s="536" t="s">
        <v>494</v>
      </c>
      <c r="B21" s="537"/>
      <c r="C21" s="537"/>
      <c r="D21" s="537"/>
      <c r="E21" s="538"/>
      <c r="F21" s="217">
        <f>SUM(F9:F12)</f>
        <v>0</v>
      </c>
      <c r="G21" s="217">
        <f>SUM(G8:G12)</f>
        <v>0</v>
      </c>
      <c r="H21" s="217"/>
    </row>
    <row r="24" spans="1:8">
      <c r="A24" s="20" t="s">
        <v>574</v>
      </c>
    </row>
    <row r="25" spans="1:8">
      <c r="E25" s="218"/>
    </row>
  </sheetData>
  <mergeCells count="10">
    <mergeCell ref="A7:H7"/>
    <mergeCell ref="A13:H13"/>
    <mergeCell ref="A21:E21"/>
    <mergeCell ref="A1:F1"/>
    <mergeCell ref="A4:A5"/>
    <mergeCell ref="B4:B5"/>
    <mergeCell ref="C4:C5"/>
    <mergeCell ref="D4:D5"/>
    <mergeCell ref="E4:E5"/>
    <mergeCell ref="F4:H4"/>
  </mergeCells>
  <pageMargins left="0.49479166666666669" right="0.4453125" top="1.2171875000000001" bottom="0.74803149606299213" header="0.22760416666666666" footer="0.31496062992125984"/>
  <pageSetup paperSize="9" scale="95" orientation="landscape" r:id="rId1"/>
  <headerFooter>
    <oddHeader xml:space="preserve">&amp;R&amp;9Załącznik nr 8
do uchwały Rady Gminy nr 
z dnia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19"/>
  <sheetViews>
    <sheetView view="pageLayout" zoomScaleNormal="100" workbookViewId="0">
      <selection activeCell="B13" sqref="B13"/>
    </sheetView>
  </sheetViews>
  <sheetFormatPr defaultRowHeight="15"/>
  <cols>
    <col min="1" max="1" width="4.7109375" customWidth="1"/>
    <col min="2" max="2" width="29.85546875" bestFit="1" customWidth="1"/>
    <col min="3" max="3" width="12.7109375" customWidth="1"/>
    <col min="4" max="5" width="10.7109375" customWidth="1"/>
    <col min="6" max="7" width="12.7109375" customWidth="1"/>
    <col min="8" max="8" width="10.7109375" customWidth="1"/>
    <col min="9" max="9" width="10.5703125" bestFit="1" customWidth="1"/>
    <col min="10" max="10" width="15.5703125" bestFit="1" customWidth="1"/>
  </cols>
  <sheetData>
    <row r="2" spans="1:10" ht="16.5">
      <c r="A2" s="546" t="s">
        <v>495</v>
      </c>
      <c r="B2" s="546"/>
      <c r="C2" s="546"/>
      <c r="D2" s="546"/>
      <c r="E2" s="546"/>
      <c r="F2" s="546"/>
      <c r="G2" s="546"/>
      <c r="H2" s="546"/>
      <c r="I2" s="546"/>
      <c r="J2" s="546"/>
    </row>
    <row r="3" spans="1:10" ht="16.5">
      <c r="A3" s="546"/>
      <c r="B3" s="546"/>
      <c r="C3" s="546"/>
      <c r="D3" s="546"/>
      <c r="E3" s="546"/>
      <c r="F3" s="546"/>
      <c r="G3" s="546"/>
      <c r="H3" s="546"/>
      <c r="I3" s="546"/>
      <c r="J3" s="546"/>
    </row>
    <row r="4" spans="1:10" ht="13.5" customHeight="1">
      <c r="A4" s="151"/>
      <c r="B4" s="151"/>
      <c r="C4" s="151"/>
      <c r="D4" s="151"/>
      <c r="E4" s="151"/>
      <c r="F4" s="151"/>
      <c r="G4" s="151"/>
      <c r="H4" s="151"/>
      <c r="I4" s="151"/>
      <c r="J4" s="151"/>
    </row>
    <row r="5" spans="1:10" ht="9.75" customHeight="1">
      <c r="A5" s="53"/>
      <c r="B5" s="53"/>
      <c r="C5" s="53"/>
      <c r="D5" s="53"/>
      <c r="E5" s="53"/>
      <c r="F5" s="53"/>
      <c r="G5" s="53"/>
      <c r="H5" s="53"/>
      <c r="I5" s="53"/>
      <c r="J5" s="152" t="s">
        <v>401</v>
      </c>
    </row>
    <row r="6" spans="1:10" ht="15" customHeight="1">
      <c r="A6" s="547" t="s">
        <v>471</v>
      </c>
      <c r="B6" s="547" t="s">
        <v>496</v>
      </c>
      <c r="C6" s="548" t="s">
        <v>497</v>
      </c>
      <c r="D6" s="549" t="s">
        <v>498</v>
      </c>
      <c r="E6" s="550"/>
      <c r="F6" s="550"/>
      <c r="G6" s="551"/>
      <c r="H6" s="548" t="s">
        <v>499</v>
      </c>
      <c r="I6" s="548"/>
      <c r="J6" s="548" t="s">
        <v>500</v>
      </c>
    </row>
    <row r="7" spans="1:10" ht="15" customHeight="1">
      <c r="A7" s="547"/>
      <c r="B7" s="547"/>
      <c r="C7" s="548"/>
      <c r="D7" s="548" t="s">
        <v>501</v>
      </c>
      <c r="E7" s="549" t="s">
        <v>233</v>
      </c>
      <c r="F7" s="550"/>
      <c r="G7" s="551"/>
      <c r="H7" s="548" t="s">
        <v>501</v>
      </c>
      <c r="I7" s="548" t="s">
        <v>502</v>
      </c>
      <c r="J7" s="548"/>
    </row>
    <row r="8" spans="1:10" ht="15" customHeight="1">
      <c r="A8" s="547"/>
      <c r="B8" s="547"/>
      <c r="C8" s="548"/>
      <c r="D8" s="548"/>
      <c r="E8" s="552" t="s">
        <v>503</v>
      </c>
      <c r="F8" s="549" t="s">
        <v>233</v>
      </c>
      <c r="G8" s="551"/>
      <c r="H8" s="548"/>
      <c r="I8" s="548"/>
      <c r="J8" s="548"/>
    </row>
    <row r="9" spans="1:10" ht="20.25" customHeight="1">
      <c r="A9" s="547"/>
      <c r="B9" s="547"/>
      <c r="C9" s="548"/>
      <c r="D9" s="548"/>
      <c r="E9" s="553"/>
      <c r="F9" s="242" t="s">
        <v>504</v>
      </c>
      <c r="G9" s="242" t="s">
        <v>505</v>
      </c>
      <c r="H9" s="548"/>
      <c r="I9" s="548"/>
      <c r="J9" s="548"/>
    </row>
    <row r="10" spans="1:10" ht="14.25" customHeight="1">
      <c r="A10" s="153">
        <v>1</v>
      </c>
      <c r="B10" s="153">
        <v>2</v>
      </c>
      <c r="C10" s="153">
        <v>3</v>
      </c>
      <c r="D10" s="153">
        <v>4</v>
      </c>
      <c r="E10" s="153">
        <v>5</v>
      </c>
      <c r="F10" s="153">
        <v>6</v>
      </c>
      <c r="G10" s="153">
        <v>7</v>
      </c>
      <c r="H10" s="153">
        <v>8</v>
      </c>
      <c r="I10" s="153">
        <v>9</v>
      </c>
      <c r="J10" s="153">
        <v>10</v>
      </c>
    </row>
    <row r="11" spans="1:10" ht="21.95" customHeight="1">
      <c r="A11" s="154" t="s">
        <v>424</v>
      </c>
      <c r="B11" s="155" t="s">
        <v>506</v>
      </c>
      <c r="C11" s="155"/>
      <c r="D11" s="155"/>
      <c r="E11" s="155"/>
      <c r="F11" s="155"/>
      <c r="G11" s="155"/>
      <c r="H11" s="155"/>
      <c r="I11" s="155"/>
      <c r="J11" s="155"/>
    </row>
    <row r="12" spans="1:10" ht="21.95" customHeight="1">
      <c r="A12" s="156"/>
      <c r="B12" s="157" t="s">
        <v>235</v>
      </c>
      <c r="C12" s="158"/>
      <c r="D12" s="158"/>
      <c r="E12" s="158"/>
      <c r="F12" s="158"/>
      <c r="G12" s="158"/>
      <c r="H12" s="158"/>
      <c r="I12" s="158"/>
      <c r="J12" s="158"/>
    </row>
    <row r="13" spans="1:10" ht="39.75" customHeight="1">
      <c r="A13" s="156"/>
      <c r="B13" s="159" t="s">
        <v>507</v>
      </c>
      <c r="C13" s="160">
        <v>340000</v>
      </c>
      <c r="D13" s="160">
        <v>2800000</v>
      </c>
      <c r="E13" s="160">
        <v>363000</v>
      </c>
      <c r="F13" s="160">
        <v>363000</v>
      </c>
      <c r="G13" s="160"/>
      <c r="H13" s="160">
        <v>2800000</v>
      </c>
      <c r="I13" s="160">
        <v>0</v>
      </c>
      <c r="J13" s="160">
        <v>340000</v>
      </c>
    </row>
    <row r="14" spans="1:10" s="14" customFormat="1" ht="21.95" customHeight="1">
      <c r="A14" s="545" t="s">
        <v>494</v>
      </c>
      <c r="B14" s="545"/>
      <c r="C14" s="161">
        <v>340000</v>
      </c>
      <c r="D14" s="161">
        <v>2800000</v>
      </c>
      <c r="E14" s="161">
        <v>363000</v>
      </c>
      <c r="F14" s="161">
        <v>363000</v>
      </c>
      <c r="G14" s="161"/>
      <c r="H14" s="161">
        <v>2800000</v>
      </c>
      <c r="I14" s="161">
        <v>0</v>
      </c>
      <c r="J14" s="161">
        <v>340000</v>
      </c>
    </row>
    <row r="15" spans="1:10" ht="14.25" customHeight="1"/>
    <row r="16" spans="1:10">
      <c r="A16" s="162"/>
    </row>
    <row r="17" spans="1:1">
      <c r="A17" s="162"/>
    </row>
    <row r="18" spans="1:1">
      <c r="A18" s="162"/>
    </row>
    <row r="19" spans="1:1">
      <c r="A19" s="162"/>
    </row>
  </sheetData>
  <mergeCells count="15">
    <mergeCell ref="A14:B14"/>
    <mergeCell ref="A2:J2"/>
    <mergeCell ref="A3:J3"/>
    <mergeCell ref="A6:A9"/>
    <mergeCell ref="B6:B9"/>
    <mergeCell ref="C6:C9"/>
    <mergeCell ref="D6:G6"/>
    <mergeCell ref="H6:I6"/>
    <mergeCell ref="J6:J9"/>
    <mergeCell ref="D7:D9"/>
    <mergeCell ref="E7:G7"/>
    <mergeCell ref="H7:H9"/>
    <mergeCell ref="I7:I9"/>
    <mergeCell ref="E8:E9"/>
    <mergeCell ref="F8:G8"/>
  </mergeCells>
  <pageMargins left="0.7" right="0.7" top="0.82291666666666663" bottom="0.75" header="0.3" footer="0.3"/>
  <pageSetup paperSize="9" orientation="landscape" r:id="rId1"/>
  <headerFooter>
    <oddHeader>&amp;R&amp;9Załącznik nr  9
do uchwały Rady Gminy nr III/12/10
z dnia 28.12.2010r.</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1"/>
  <sheetViews>
    <sheetView view="pageLayout" topLeftCell="A125" zoomScaleNormal="100" workbookViewId="0">
      <selection activeCell="T131" sqref="T131"/>
    </sheetView>
  </sheetViews>
  <sheetFormatPr defaultColWidth="8.85546875" defaultRowHeight="20.25"/>
  <cols>
    <col min="1" max="1" width="6.5703125" style="111" customWidth="1"/>
    <col min="2" max="2" width="8.85546875" style="111" bestFit="1" customWidth="1"/>
    <col min="3" max="3" width="8.85546875" style="111" customWidth="1"/>
    <col min="4" max="4" width="32.42578125" style="112" customWidth="1"/>
    <col min="5" max="5" width="17.5703125" style="103" customWidth="1"/>
    <col min="6" max="6" width="21.7109375" style="104" customWidth="1"/>
    <col min="7" max="7" width="15.28515625" style="103" customWidth="1"/>
    <col min="8" max="8" width="16.5703125" style="103" customWidth="1"/>
    <col min="9" max="9" width="17" style="103" customWidth="1"/>
    <col min="10" max="10" width="15" style="103" customWidth="1"/>
    <col min="11" max="11" width="13" style="103" customWidth="1"/>
    <col min="12" max="12" width="13.28515625" style="103" customWidth="1"/>
    <col min="13" max="13" width="12.140625" style="103" customWidth="1"/>
    <col min="14" max="14" width="19.7109375" style="104" customWidth="1"/>
    <col min="15" max="15" width="16" style="103" customWidth="1"/>
    <col min="16" max="16" width="13.28515625" style="103" customWidth="1"/>
    <col min="17" max="17" width="10.7109375" style="103" customWidth="1"/>
    <col min="18" max="18" width="12.85546875" style="103" customWidth="1"/>
    <col min="19" max="19" width="23.85546875" style="53" hidden="1" customWidth="1"/>
    <col min="20" max="20" width="9.140625" style="288" customWidth="1"/>
    <col min="21" max="254" width="9.140625" customWidth="1"/>
    <col min="255" max="255" width="6.5703125" customWidth="1"/>
  </cols>
  <sheetData>
    <row r="1" spans="1:20" ht="15" customHeight="1">
      <c r="A1" s="391" t="s">
        <v>399</v>
      </c>
      <c r="B1" s="391"/>
      <c r="C1" s="391"/>
      <c r="D1" s="391"/>
      <c r="E1" s="391"/>
      <c r="F1" s="391"/>
      <c r="G1" s="391"/>
      <c r="H1" s="391"/>
      <c r="I1" s="391"/>
      <c r="J1" s="391"/>
      <c r="K1" s="391"/>
      <c r="L1" s="391"/>
      <c r="M1" s="391"/>
      <c r="N1" s="391"/>
      <c r="O1" s="391"/>
      <c r="P1" s="391"/>
      <c r="Q1" s="391"/>
      <c r="R1" s="391"/>
      <c r="S1" s="391"/>
      <c r="T1" s="297"/>
    </row>
    <row r="2" spans="1:20" ht="15" customHeight="1">
      <c r="A2" s="95"/>
      <c r="B2" s="95"/>
      <c r="C2" s="95"/>
      <c r="D2" s="96"/>
      <c r="E2" s="97"/>
      <c r="F2" s="98"/>
      <c r="G2" s="97"/>
      <c r="H2" s="97"/>
      <c r="I2" s="97"/>
      <c r="J2" s="97"/>
      <c r="K2" s="97"/>
      <c r="L2" s="97"/>
      <c r="M2" s="97"/>
      <c r="N2" s="98"/>
      <c r="O2" s="97"/>
      <c r="P2" s="97"/>
      <c r="Q2" s="97"/>
      <c r="R2" s="97"/>
      <c r="S2" s="96"/>
      <c r="T2" s="297"/>
    </row>
    <row r="3" spans="1:20" ht="15" customHeight="1">
      <c r="A3" s="99"/>
      <c r="B3" s="99"/>
      <c r="C3" s="99"/>
      <c r="D3" s="100"/>
      <c r="E3" s="101"/>
      <c r="F3" s="102"/>
      <c r="G3" s="101"/>
      <c r="T3" s="297"/>
    </row>
    <row r="4" spans="1:20" s="255" customFormat="1" ht="20.100000000000001" customHeight="1">
      <c r="A4" s="392" t="s">
        <v>2</v>
      </c>
      <c r="B4" s="392" t="s">
        <v>3</v>
      </c>
      <c r="C4" s="392" t="s">
        <v>230</v>
      </c>
      <c r="D4" s="393" t="s">
        <v>231</v>
      </c>
      <c r="E4" s="390" t="s">
        <v>232</v>
      </c>
      <c r="F4" s="393" t="s">
        <v>233</v>
      </c>
      <c r="G4" s="393"/>
      <c r="H4" s="393"/>
      <c r="I4" s="393"/>
      <c r="J4" s="393"/>
      <c r="K4" s="393"/>
      <c r="L4" s="393"/>
      <c r="M4" s="393"/>
      <c r="N4" s="393"/>
      <c r="O4" s="393"/>
      <c r="P4" s="393"/>
      <c r="Q4" s="393"/>
      <c r="R4" s="393"/>
      <c r="S4" s="393"/>
      <c r="T4" s="289"/>
    </row>
    <row r="5" spans="1:20" s="255" customFormat="1" ht="15">
      <c r="A5" s="392"/>
      <c r="B5" s="392"/>
      <c r="C5" s="392"/>
      <c r="D5" s="393"/>
      <c r="E5" s="390"/>
      <c r="F5" s="390" t="s">
        <v>234</v>
      </c>
      <c r="G5" s="390" t="s">
        <v>235</v>
      </c>
      <c r="H5" s="390"/>
      <c r="I5" s="390"/>
      <c r="J5" s="390"/>
      <c r="K5" s="390"/>
      <c r="L5" s="390"/>
      <c r="M5" s="390"/>
      <c r="N5" s="256"/>
      <c r="O5" s="390" t="s">
        <v>235</v>
      </c>
      <c r="P5" s="390"/>
      <c r="Q5" s="390"/>
      <c r="R5" s="390"/>
      <c r="S5" s="394"/>
      <c r="T5" s="289"/>
    </row>
    <row r="6" spans="1:20" s="258" customFormat="1" ht="132">
      <c r="A6" s="392"/>
      <c r="B6" s="392"/>
      <c r="C6" s="392"/>
      <c r="D6" s="393"/>
      <c r="E6" s="390"/>
      <c r="F6" s="390"/>
      <c r="G6" s="257" t="s">
        <v>236</v>
      </c>
      <c r="H6" s="257" t="s">
        <v>237</v>
      </c>
      <c r="I6" s="257" t="s">
        <v>238</v>
      </c>
      <c r="J6" s="257" t="s">
        <v>239</v>
      </c>
      <c r="K6" s="257" t="s">
        <v>240</v>
      </c>
      <c r="L6" s="257" t="s">
        <v>241</v>
      </c>
      <c r="M6" s="257" t="s">
        <v>242</v>
      </c>
      <c r="N6" s="257" t="s">
        <v>243</v>
      </c>
      <c r="O6" s="257" t="s">
        <v>244</v>
      </c>
      <c r="P6" s="257" t="s">
        <v>245</v>
      </c>
      <c r="Q6" s="257" t="s">
        <v>246</v>
      </c>
      <c r="R6" s="257" t="s">
        <v>247</v>
      </c>
      <c r="S6" s="395"/>
      <c r="T6" s="290"/>
    </row>
    <row r="7" spans="1:20" s="105" customFormat="1">
      <c r="A7" s="56">
        <v>1</v>
      </c>
      <c r="B7" s="56">
        <v>2</v>
      </c>
      <c r="C7" s="56">
        <v>3</v>
      </c>
      <c r="D7" s="57">
        <v>4</v>
      </c>
      <c r="E7" s="58">
        <v>6</v>
      </c>
      <c r="F7" s="59">
        <v>7</v>
      </c>
      <c r="G7" s="58">
        <v>8</v>
      </c>
      <c r="H7" s="58">
        <v>9</v>
      </c>
      <c r="I7" s="58">
        <v>10</v>
      </c>
      <c r="J7" s="58">
        <v>11</v>
      </c>
      <c r="K7" s="58">
        <v>12</v>
      </c>
      <c r="L7" s="58">
        <v>13</v>
      </c>
      <c r="M7" s="58">
        <v>14</v>
      </c>
      <c r="N7" s="59">
        <v>15</v>
      </c>
      <c r="O7" s="58">
        <v>16</v>
      </c>
      <c r="P7" s="58">
        <v>17</v>
      </c>
      <c r="Q7" s="58">
        <v>18</v>
      </c>
      <c r="R7" s="58">
        <v>19</v>
      </c>
      <c r="S7" s="275">
        <v>13</v>
      </c>
      <c r="T7" s="291"/>
    </row>
    <row r="8" spans="1:20" s="263" customFormat="1" ht="37.5">
      <c r="A8" s="259" t="s">
        <v>10</v>
      </c>
      <c r="B8" s="260"/>
      <c r="C8" s="260"/>
      <c r="D8" s="261" t="s">
        <v>248</v>
      </c>
      <c r="E8" s="262">
        <f>E9+E13</f>
        <v>1085300</v>
      </c>
      <c r="F8" s="266">
        <f t="shared" ref="F8:Q8" si="0">F9+F13</f>
        <v>8000</v>
      </c>
      <c r="G8" s="266">
        <f t="shared" si="0"/>
        <v>0</v>
      </c>
      <c r="H8" s="266">
        <f t="shared" si="0"/>
        <v>0</v>
      </c>
      <c r="I8" s="266">
        <f t="shared" si="0"/>
        <v>8000</v>
      </c>
      <c r="J8" s="266">
        <f t="shared" si="0"/>
        <v>0</v>
      </c>
      <c r="K8" s="266">
        <f t="shared" si="0"/>
        <v>0</v>
      </c>
      <c r="L8" s="266">
        <f t="shared" si="0"/>
        <v>0</v>
      </c>
      <c r="M8" s="266">
        <f t="shared" si="0"/>
        <v>0</v>
      </c>
      <c r="N8" s="266">
        <f t="shared" si="0"/>
        <v>1077300</v>
      </c>
      <c r="O8" s="266">
        <f t="shared" si="0"/>
        <v>1077300</v>
      </c>
      <c r="P8" s="266">
        <f t="shared" si="0"/>
        <v>0</v>
      </c>
      <c r="Q8" s="266">
        <f t="shared" si="0"/>
        <v>0</v>
      </c>
      <c r="R8" s="266">
        <f>R9+R13</f>
        <v>0</v>
      </c>
      <c r="S8" s="276"/>
      <c r="T8" s="292"/>
    </row>
    <row r="9" spans="1:20" s="107" customFormat="1" ht="37.5">
      <c r="A9" s="387"/>
      <c r="B9" s="389" t="s">
        <v>12</v>
      </c>
      <c r="C9" s="387"/>
      <c r="D9" s="63" t="s">
        <v>249</v>
      </c>
      <c r="E9" s="388">
        <f t="shared" ref="E9:R9" si="1">SUM(E11:E12)</f>
        <v>1077300</v>
      </c>
      <c r="F9" s="388">
        <f t="shared" si="1"/>
        <v>0</v>
      </c>
      <c r="G9" s="388">
        <f t="shared" si="1"/>
        <v>0</v>
      </c>
      <c r="H9" s="388">
        <f t="shared" si="1"/>
        <v>0</v>
      </c>
      <c r="I9" s="388">
        <f t="shared" si="1"/>
        <v>0</v>
      </c>
      <c r="J9" s="388">
        <f t="shared" si="1"/>
        <v>0</v>
      </c>
      <c r="K9" s="388">
        <f t="shared" si="1"/>
        <v>0</v>
      </c>
      <c r="L9" s="388">
        <f t="shared" si="1"/>
        <v>0</v>
      </c>
      <c r="M9" s="388">
        <f t="shared" si="1"/>
        <v>0</v>
      </c>
      <c r="N9" s="388">
        <f t="shared" si="1"/>
        <v>1077300</v>
      </c>
      <c r="O9" s="388">
        <f t="shared" si="1"/>
        <v>1077300</v>
      </c>
      <c r="P9" s="388">
        <f t="shared" si="1"/>
        <v>0</v>
      </c>
      <c r="Q9" s="388">
        <f t="shared" si="1"/>
        <v>0</v>
      </c>
      <c r="R9" s="388">
        <f t="shared" si="1"/>
        <v>0</v>
      </c>
      <c r="S9" s="277"/>
      <c r="T9" s="292"/>
    </row>
    <row r="10" spans="1:20" s="107" customFormat="1" ht="18.75" customHeight="1">
      <c r="A10" s="387"/>
      <c r="B10" s="389"/>
      <c r="C10" s="387"/>
      <c r="D10" s="63" t="s">
        <v>250</v>
      </c>
      <c r="E10" s="388"/>
      <c r="F10" s="388"/>
      <c r="G10" s="388"/>
      <c r="H10" s="388"/>
      <c r="I10" s="388"/>
      <c r="J10" s="388"/>
      <c r="K10" s="388"/>
      <c r="L10" s="388"/>
      <c r="M10" s="388"/>
      <c r="N10" s="388"/>
      <c r="O10" s="388"/>
      <c r="P10" s="388"/>
      <c r="Q10" s="388"/>
      <c r="R10" s="388"/>
      <c r="S10" s="277"/>
      <c r="T10" s="292"/>
    </row>
    <row r="11" spans="1:20" s="108" customFormat="1" ht="37.5" customHeight="1">
      <c r="A11" s="65"/>
      <c r="B11" s="65"/>
      <c r="C11" s="65">
        <v>6050</v>
      </c>
      <c r="D11" s="267" t="s">
        <v>251</v>
      </c>
      <c r="E11" s="66">
        <v>332330</v>
      </c>
      <c r="F11" s="239">
        <v>0</v>
      </c>
      <c r="G11" s="241">
        <v>0</v>
      </c>
      <c r="H11" s="238">
        <v>0</v>
      </c>
      <c r="I11" s="238">
        <v>0</v>
      </c>
      <c r="J11" s="238">
        <v>0</v>
      </c>
      <c r="K11" s="238">
        <v>0</v>
      </c>
      <c r="L11" s="238">
        <v>0</v>
      </c>
      <c r="M11" s="238">
        <v>0</v>
      </c>
      <c r="N11" s="70">
        <v>332330</v>
      </c>
      <c r="O11" s="66">
        <v>332330</v>
      </c>
      <c r="P11" s="240">
        <v>0</v>
      </c>
      <c r="Q11" s="238">
        <v>0</v>
      </c>
      <c r="R11" s="238">
        <v>0</v>
      </c>
      <c r="S11" s="278"/>
      <c r="T11" s="293"/>
    </row>
    <row r="12" spans="1:20" s="108" customFormat="1" ht="56.25">
      <c r="A12" s="65"/>
      <c r="B12" s="65"/>
      <c r="C12" s="65">
        <v>6057</v>
      </c>
      <c r="D12" s="64" t="s">
        <v>252</v>
      </c>
      <c r="E12" s="66">
        <v>744970</v>
      </c>
      <c r="F12" s="67">
        <v>0</v>
      </c>
      <c r="G12" s="68">
        <v>0</v>
      </c>
      <c r="H12" s="69">
        <v>0</v>
      </c>
      <c r="I12" s="69">
        <v>0</v>
      </c>
      <c r="J12" s="69">
        <v>0</v>
      </c>
      <c r="K12" s="69">
        <v>0</v>
      </c>
      <c r="L12" s="69">
        <v>0</v>
      </c>
      <c r="M12" s="69">
        <v>0</v>
      </c>
      <c r="N12" s="70">
        <v>744970</v>
      </c>
      <c r="O12" s="66">
        <v>744970</v>
      </c>
      <c r="P12" s="66">
        <v>0</v>
      </c>
      <c r="Q12" s="69">
        <v>0</v>
      </c>
      <c r="R12" s="69">
        <v>0</v>
      </c>
      <c r="S12" s="278"/>
      <c r="T12" s="293"/>
    </row>
    <row r="13" spans="1:20" s="107" customFormat="1">
      <c r="A13" s="72"/>
      <c r="B13" s="73" t="s">
        <v>253</v>
      </c>
      <c r="C13" s="72"/>
      <c r="D13" s="63" t="s">
        <v>254</v>
      </c>
      <c r="E13" s="74">
        <f>E14</f>
        <v>8000</v>
      </c>
      <c r="F13" s="74">
        <f>F14</f>
        <v>8000</v>
      </c>
      <c r="G13" s="74">
        <f>G14</f>
        <v>0</v>
      </c>
      <c r="H13" s="74">
        <f>H14</f>
        <v>0</v>
      </c>
      <c r="I13" s="74">
        <f>I14</f>
        <v>8000</v>
      </c>
      <c r="J13" s="75">
        <v>0</v>
      </c>
      <c r="K13" s="71">
        <v>0</v>
      </c>
      <c r="L13" s="71">
        <v>0</v>
      </c>
      <c r="M13" s="71">
        <v>0</v>
      </c>
      <c r="N13" s="71">
        <v>0</v>
      </c>
      <c r="O13" s="71">
        <v>0</v>
      </c>
      <c r="P13" s="71">
        <v>0</v>
      </c>
      <c r="Q13" s="71">
        <v>0</v>
      </c>
      <c r="R13" s="71">
        <v>0</v>
      </c>
      <c r="S13" s="277"/>
      <c r="T13" s="292"/>
    </row>
    <row r="14" spans="1:20" s="108" customFormat="1" ht="37.5">
      <c r="A14" s="76"/>
      <c r="B14" s="76"/>
      <c r="C14" s="65">
        <v>2850</v>
      </c>
      <c r="D14" s="64" t="s">
        <v>255</v>
      </c>
      <c r="E14" s="66">
        <v>8000</v>
      </c>
      <c r="F14" s="70">
        <v>8000</v>
      </c>
      <c r="G14" s="69">
        <v>0</v>
      </c>
      <c r="H14" s="66">
        <v>0</v>
      </c>
      <c r="I14" s="66">
        <v>8000</v>
      </c>
      <c r="J14" s="69">
        <v>0</v>
      </c>
      <c r="K14" s="69">
        <v>0</v>
      </c>
      <c r="L14" s="69">
        <v>0</v>
      </c>
      <c r="M14" s="69">
        <v>0</v>
      </c>
      <c r="N14" s="71">
        <v>0</v>
      </c>
      <c r="O14" s="69">
        <v>0</v>
      </c>
      <c r="P14" s="69">
        <v>0</v>
      </c>
      <c r="Q14" s="69">
        <v>0</v>
      </c>
      <c r="R14" s="69">
        <v>0</v>
      </c>
      <c r="S14" s="278"/>
      <c r="T14" s="293"/>
    </row>
    <row r="15" spans="1:20" s="263" customFormat="1" ht="37.5">
      <c r="A15" s="260">
        <v>600</v>
      </c>
      <c r="B15" s="260"/>
      <c r="C15" s="260"/>
      <c r="D15" s="261" t="s">
        <v>260</v>
      </c>
      <c r="E15" s="262">
        <f>E16+E19</f>
        <v>410555</v>
      </c>
      <c r="F15" s="266">
        <f t="shared" ref="F15:R15" si="2">F16+F19</f>
        <v>344675</v>
      </c>
      <c r="G15" s="266">
        <f t="shared" si="2"/>
        <v>0</v>
      </c>
      <c r="H15" s="266">
        <f t="shared" si="2"/>
        <v>344675</v>
      </c>
      <c r="I15" s="266">
        <f t="shared" si="2"/>
        <v>0</v>
      </c>
      <c r="J15" s="266">
        <f t="shared" si="2"/>
        <v>0</v>
      </c>
      <c r="K15" s="266">
        <f t="shared" si="2"/>
        <v>0</v>
      </c>
      <c r="L15" s="266">
        <f t="shared" si="2"/>
        <v>0</v>
      </c>
      <c r="M15" s="266">
        <f t="shared" si="2"/>
        <v>0</v>
      </c>
      <c r="N15" s="266">
        <f t="shared" si="2"/>
        <v>65880</v>
      </c>
      <c r="O15" s="266">
        <f t="shared" si="2"/>
        <v>65880</v>
      </c>
      <c r="P15" s="266">
        <f t="shared" si="2"/>
        <v>0</v>
      </c>
      <c r="Q15" s="266">
        <f t="shared" si="2"/>
        <v>0</v>
      </c>
      <c r="R15" s="266">
        <f t="shared" si="2"/>
        <v>0</v>
      </c>
      <c r="S15" s="276"/>
      <c r="T15" s="292"/>
    </row>
    <row r="16" spans="1:20" s="107" customFormat="1" ht="37.5">
      <c r="A16" s="72"/>
      <c r="B16" s="72">
        <v>60014</v>
      </c>
      <c r="C16" s="72"/>
      <c r="D16" s="63" t="s">
        <v>261</v>
      </c>
      <c r="E16" s="74">
        <f>SUM(E17:E18)</f>
        <v>9995</v>
      </c>
      <c r="F16" s="74">
        <f t="shared" ref="F16:R16" si="3">SUM(F17:F18)</f>
        <v>9995</v>
      </c>
      <c r="G16" s="74">
        <f t="shared" si="3"/>
        <v>0</v>
      </c>
      <c r="H16" s="74">
        <f t="shared" si="3"/>
        <v>9995</v>
      </c>
      <c r="I16" s="74">
        <f t="shared" si="3"/>
        <v>0</v>
      </c>
      <c r="J16" s="74">
        <f t="shared" si="3"/>
        <v>0</v>
      </c>
      <c r="K16" s="74">
        <f t="shared" si="3"/>
        <v>0</v>
      </c>
      <c r="L16" s="74">
        <f t="shared" si="3"/>
        <v>0</v>
      </c>
      <c r="M16" s="74">
        <f t="shared" si="3"/>
        <v>0</v>
      </c>
      <c r="N16" s="74">
        <f t="shared" si="3"/>
        <v>0</v>
      </c>
      <c r="O16" s="74">
        <f t="shared" si="3"/>
        <v>0</v>
      </c>
      <c r="P16" s="74">
        <f t="shared" si="3"/>
        <v>0</v>
      </c>
      <c r="Q16" s="74">
        <f t="shared" si="3"/>
        <v>0</v>
      </c>
      <c r="R16" s="74">
        <f t="shared" si="3"/>
        <v>0</v>
      </c>
      <c r="S16" s="277"/>
      <c r="T16" s="292"/>
    </row>
    <row r="17" spans="1:20" s="108" customFormat="1" ht="37.5">
      <c r="A17" s="65"/>
      <c r="B17" s="65"/>
      <c r="C17" s="65">
        <v>4270</v>
      </c>
      <c r="D17" s="64" t="s">
        <v>262</v>
      </c>
      <c r="E17" s="66">
        <v>4995</v>
      </c>
      <c r="F17" s="70">
        <v>4995</v>
      </c>
      <c r="G17" s="69">
        <v>0</v>
      </c>
      <c r="H17" s="66">
        <v>4995</v>
      </c>
      <c r="I17" s="69">
        <v>0</v>
      </c>
      <c r="J17" s="69">
        <v>0</v>
      </c>
      <c r="K17" s="69">
        <v>0</v>
      </c>
      <c r="L17" s="69">
        <v>0</v>
      </c>
      <c r="M17" s="69">
        <v>0</v>
      </c>
      <c r="N17" s="71">
        <v>0</v>
      </c>
      <c r="O17" s="69">
        <v>0</v>
      </c>
      <c r="P17" s="69">
        <v>0</v>
      </c>
      <c r="Q17" s="69">
        <v>0</v>
      </c>
      <c r="R17" s="69">
        <v>0</v>
      </c>
      <c r="S17" s="278"/>
      <c r="T17" s="293"/>
    </row>
    <row r="18" spans="1:20" s="108" customFormat="1">
      <c r="A18" s="65"/>
      <c r="B18" s="65"/>
      <c r="C18" s="65">
        <v>4300</v>
      </c>
      <c r="D18" s="64" t="s">
        <v>263</v>
      </c>
      <c r="E18" s="66">
        <v>5000</v>
      </c>
      <c r="F18" s="70">
        <v>5000</v>
      </c>
      <c r="G18" s="69">
        <v>0</v>
      </c>
      <c r="H18" s="66">
        <v>5000</v>
      </c>
      <c r="I18" s="69">
        <v>0</v>
      </c>
      <c r="J18" s="69">
        <v>0</v>
      </c>
      <c r="K18" s="69">
        <v>0</v>
      </c>
      <c r="L18" s="69">
        <v>0</v>
      </c>
      <c r="M18" s="69">
        <v>0</v>
      </c>
      <c r="N18" s="71">
        <v>0</v>
      </c>
      <c r="O18" s="69">
        <v>0</v>
      </c>
      <c r="P18" s="69">
        <v>0</v>
      </c>
      <c r="Q18" s="69">
        <v>0</v>
      </c>
      <c r="R18" s="69">
        <v>0</v>
      </c>
      <c r="S18" s="278"/>
      <c r="T18" s="293"/>
    </row>
    <row r="19" spans="1:20" s="107" customFormat="1">
      <c r="A19" s="72"/>
      <c r="B19" s="72">
        <v>60016</v>
      </c>
      <c r="C19" s="72"/>
      <c r="D19" s="63" t="s">
        <v>36</v>
      </c>
      <c r="E19" s="74">
        <f t="shared" ref="E19:R19" si="4">SUM(E20:E25)</f>
        <v>400560</v>
      </c>
      <c r="F19" s="74">
        <f t="shared" si="4"/>
        <v>334680</v>
      </c>
      <c r="G19" s="74">
        <f t="shared" si="4"/>
        <v>0</v>
      </c>
      <c r="H19" s="74">
        <f t="shared" si="4"/>
        <v>334680</v>
      </c>
      <c r="I19" s="74">
        <f t="shared" si="4"/>
        <v>0</v>
      </c>
      <c r="J19" s="74">
        <f t="shared" si="4"/>
        <v>0</v>
      </c>
      <c r="K19" s="74">
        <f t="shared" si="4"/>
        <v>0</v>
      </c>
      <c r="L19" s="74">
        <f t="shared" si="4"/>
        <v>0</v>
      </c>
      <c r="M19" s="74">
        <f t="shared" si="4"/>
        <v>0</v>
      </c>
      <c r="N19" s="74">
        <f t="shared" si="4"/>
        <v>65880</v>
      </c>
      <c r="O19" s="74">
        <f t="shared" si="4"/>
        <v>65880</v>
      </c>
      <c r="P19" s="74">
        <f t="shared" si="4"/>
        <v>0</v>
      </c>
      <c r="Q19" s="74">
        <f t="shared" si="4"/>
        <v>0</v>
      </c>
      <c r="R19" s="74">
        <f t="shared" si="4"/>
        <v>0</v>
      </c>
      <c r="S19" s="277"/>
      <c r="T19" s="292"/>
    </row>
    <row r="20" spans="1:20" s="108" customFormat="1" ht="37.5">
      <c r="A20" s="65"/>
      <c r="B20" s="65"/>
      <c r="C20" s="65">
        <v>4210</v>
      </c>
      <c r="D20" s="64" t="s">
        <v>259</v>
      </c>
      <c r="E20" s="66">
        <v>16400</v>
      </c>
      <c r="F20" s="70">
        <v>16400</v>
      </c>
      <c r="G20" s="69">
        <v>0</v>
      </c>
      <c r="H20" s="66">
        <v>16400</v>
      </c>
      <c r="I20" s="69">
        <v>0</v>
      </c>
      <c r="J20" s="69">
        <v>0</v>
      </c>
      <c r="K20" s="69">
        <v>0</v>
      </c>
      <c r="L20" s="69">
        <v>0</v>
      </c>
      <c r="M20" s="69">
        <v>0</v>
      </c>
      <c r="N20" s="71">
        <v>0</v>
      </c>
      <c r="O20" s="69">
        <v>0</v>
      </c>
      <c r="P20" s="69">
        <v>0</v>
      </c>
      <c r="Q20" s="69">
        <v>0</v>
      </c>
      <c r="R20" s="69">
        <v>0</v>
      </c>
      <c r="S20" s="278"/>
      <c r="T20" s="293"/>
    </row>
    <row r="21" spans="1:20" s="108" customFormat="1" ht="75">
      <c r="A21" s="65"/>
      <c r="B21" s="65"/>
      <c r="C21" s="65">
        <v>4270</v>
      </c>
      <c r="D21" s="64" t="s">
        <v>264</v>
      </c>
      <c r="E21" s="66">
        <v>76300</v>
      </c>
      <c r="F21" s="70">
        <v>76300</v>
      </c>
      <c r="G21" s="69">
        <v>0</v>
      </c>
      <c r="H21" s="66">
        <v>76300</v>
      </c>
      <c r="I21" s="69">
        <v>0</v>
      </c>
      <c r="J21" s="69">
        <v>0</v>
      </c>
      <c r="K21" s="69">
        <v>0</v>
      </c>
      <c r="L21" s="69">
        <v>0</v>
      </c>
      <c r="M21" s="69">
        <v>0</v>
      </c>
      <c r="N21" s="71">
        <v>0</v>
      </c>
      <c r="O21" s="69">
        <v>0</v>
      </c>
      <c r="P21" s="69">
        <v>0</v>
      </c>
      <c r="Q21" s="69">
        <v>0</v>
      </c>
      <c r="R21" s="69">
        <v>0</v>
      </c>
      <c r="S21" s="278"/>
      <c r="T21" s="293"/>
    </row>
    <row r="22" spans="1:20" s="108" customFormat="1">
      <c r="A22" s="65"/>
      <c r="B22" s="65"/>
      <c r="C22" s="65">
        <v>4300</v>
      </c>
      <c r="D22" s="64" t="s">
        <v>263</v>
      </c>
      <c r="E22" s="66">
        <v>239400</v>
      </c>
      <c r="F22" s="70">
        <v>239400</v>
      </c>
      <c r="G22" s="69">
        <v>0</v>
      </c>
      <c r="H22" s="66">
        <v>239400</v>
      </c>
      <c r="I22" s="69">
        <v>0</v>
      </c>
      <c r="J22" s="69">
        <v>0</v>
      </c>
      <c r="K22" s="69">
        <v>0</v>
      </c>
      <c r="L22" s="69">
        <v>0</v>
      </c>
      <c r="M22" s="69">
        <v>0</v>
      </c>
      <c r="N22" s="71">
        <v>0</v>
      </c>
      <c r="O22" s="69">
        <v>0</v>
      </c>
      <c r="P22" s="69">
        <v>0</v>
      </c>
      <c r="Q22" s="69">
        <v>0</v>
      </c>
      <c r="R22" s="69">
        <v>0</v>
      </c>
      <c r="S22" s="278"/>
      <c r="T22" s="293"/>
    </row>
    <row r="23" spans="1:20" s="108" customFormat="1">
      <c r="A23" s="65"/>
      <c r="B23" s="65"/>
      <c r="C23" s="65">
        <v>4430</v>
      </c>
      <c r="D23" s="64" t="s">
        <v>265</v>
      </c>
      <c r="E23" s="66">
        <v>2580</v>
      </c>
      <c r="F23" s="70">
        <v>2580</v>
      </c>
      <c r="G23" s="69">
        <v>0</v>
      </c>
      <c r="H23" s="66">
        <v>2580</v>
      </c>
      <c r="I23" s="69">
        <v>0</v>
      </c>
      <c r="J23" s="69">
        <v>0</v>
      </c>
      <c r="K23" s="69">
        <v>0</v>
      </c>
      <c r="L23" s="69">
        <v>0</v>
      </c>
      <c r="M23" s="69">
        <v>0</v>
      </c>
      <c r="N23" s="71">
        <v>0</v>
      </c>
      <c r="O23" s="69">
        <v>0</v>
      </c>
      <c r="P23" s="69">
        <v>0</v>
      </c>
      <c r="Q23" s="69">
        <v>0</v>
      </c>
      <c r="R23" s="69">
        <v>0</v>
      </c>
      <c r="S23" s="278"/>
      <c r="T23" s="293"/>
    </row>
    <row r="24" spans="1:20" s="108" customFormat="1" ht="37.5">
      <c r="A24" s="65"/>
      <c r="B24" s="65"/>
      <c r="C24" s="65">
        <v>6050</v>
      </c>
      <c r="D24" s="64" t="s">
        <v>266</v>
      </c>
      <c r="E24" s="66">
        <v>19764</v>
      </c>
      <c r="F24" s="70">
        <v>0</v>
      </c>
      <c r="G24" s="69">
        <v>0</v>
      </c>
      <c r="H24" s="69">
        <v>0</v>
      </c>
      <c r="I24" s="69">
        <v>0</v>
      </c>
      <c r="J24" s="69">
        <v>0</v>
      </c>
      <c r="K24" s="69">
        <v>0</v>
      </c>
      <c r="L24" s="69">
        <v>0</v>
      </c>
      <c r="M24" s="69">
        <v>0</v>
      </c>
      <c r="N24" s="70">
        <v>19764</v>
      </c>
      <c r="O24" s="66">
        <v>19764</v>
      </c>
      <c r="P24" s="69">
        <v>0</v>
      </c>
      <c r="Q24" s="69">
        <v>0</v>
      </c>
      <c r="R24" s="69">
        <v>0</v>
      </c>
      <c r="S24" s="278"/>
      <c r="T24" s="293"/>
    </row>
    <row r="25" spans="1:20" s="108" customFormat="1" ht="56.25">
      <c r="A25" s="65"/>
      <c r="B25" s="65"/>
      <c r="C25" s="65">
        <v>6057</v>
      </c>
      <c r="D25" s="64" t="s">
        <v>252</v>
      </c>
      <c r="E25" s="66">
        <v>46116</v>
      </c>
      <c r="F25" s="70">
        <v>0</v>
      </c>
      <c r="G25" s="69">
        <v>0</v>
      </c>
      <c r="H25" s="69">
        <v>0</v>
      </c>
      <c r="I25" s="69"/>
      <c r="J25" s="69">
        <v>0</v>
      </c>
      <c r="K25" s="69">
        <v>0</v>
      </c>
      <c r="L25" s="69">
        <v>0</v>
      </c>
      <c r="M25" s="69">
        <v>0</v>
      </c>
      <c r="N25" s="70">
        <v>46116</v>
      </c>
      <c r="O25" s="66">
        <v>46116</v>
      </c>
      <c r="P25" s="69">
        <v>0</v>
      </c>
      <c r="Q25" s="69">
        <v>0</v>
      </c>
      <c r="R25" s="69">
        <v>0</v>
      </c>
      <c r="S25" s="278"/>
      <c r="T25" s="293"/>
    </row>
    <row r="26" spans="1:20" s="263" customFormat="1">
      <c r="A26" s="260">
        <v>630</v>
      </c>
      <c r="B26" s="260"/>
      <c r="C26" s="260"/>
      <c r="D26" s="261" t="s">
        <v>270</v>
      </c>
      <c r="E26" s="262">
        <f t="shared" ref="E26:R26" si="5">E27</f>
        <v>5288</v>
      </c>
      <c r="F26" s="262">
        <f t="shared" si="5"/>
        <v>2505</v>
      </c>
      <c r="G26" s="262">
        <f t="shared" si="5"/>
        <v>0</v>
      </c>
      <c r="H26" s="262">
        <f t="shared" si="5"/>
        <v>0</v>
      </c>
      <c r="I26" s="262">
        <f t="shared" si="5"/>
        <v>2505</v>
      </c>
      <c r="J26" s="262">
        <f t="shared" si="5"/>
        <v>0</v>
      </c>
      <c r="K26" s="262">
        <f t="shared" si="5"/>
        <v>0</v>
      </c>
      <c r="L26" s="262">
        <f t="shared" si="5"/>
        <v>0</v>
      </c>
      <c r="M26" s="262">
        <f t="shared" si="5"/>
        <v>0</v>
      </c>
      <c r="N26" s="262">
        <f t="shared" si="5"/>
        <v>2783</v>
      </c>
      <c r="O26" s="262">
        <f t="shared" si="5"/>
        <v>2783</v>
      </c>
      <c r="P26" s="262">
        <f t="shared" si="5"/>
        <v>0</v>
      </c>
      <c r="Q26" s="262">
        <f t="shared" si="5"/>
        <v>0</v>
      </c>
      <c r="R26" s="262">
        <f t="shared" si="5"/>
        <v>0</v>
      </c>
      <c r="S26" s="276"/>
      <c r="T26" s="292"/>
    </row>
    <row r="27" spans="1:20" s="107" customFormat="1" ht="37.5">
      <c r="A27" s="72"/>
      <c r="B27" s="72">
        <v>63001</v>
      </c>
      <c r="C27" s="72"/>
      <c r="D27" s="63" t="s">
        <v>271</v>
      </c>
      <c r="E27" s="74">
        <f>SUM(E28:E29)</f>
        <v>5288</v>
      </c>
      <c r="F27" s="74">
        <f>F28</f>
        <v>2505</v>
      </c>
      <c r="G27" s="74">
        <f t="shared" ref="G27:R27" si="6">SUM(G29)</f>
        <v>0</v>
      </c>
      <c r="H27" s="74">
        <f t="shared" si="6"/>
        <v>0</v>
      </c>
      <c r="I27" s="74">
        <f>I28</f>
        <v>2505</v>
      </c>
      <c r="J27" s="74">
        <f t="shared" si="6"/>
        <v>0</v>
      </c>
      <c r="K27" s="74">
        <f t="shared" si="6"/>
        <v>0</v>
      </c>
      <c r="L27" s="74">
        <f t="shared" si="6"/>
        <v>0</v>
      </c>
      <c r="M27" s="74">
        <f t="shared" si="6"/>
        <v>0</v>
      </c>
      <c r="N27" s="74">
        <f t="shared" si="6"/>
        <v>2783</v>
      </c>
      <c r="O27" s="74">
        <f t="shared" si="6"/>
        <v>2783</v>
      </c>
      <c r="P27" s="74">
        <f t="shared" si="6"/>
        <v>0</v>
      </c>
      <c r="Q27" s="74">
        <f t="shared" si="6"/>
        <v>0</v>
      </c>
      <c r="R27" s="74">
        <f t="shared" si="6"/>
        <v>0</v>
      </c>
      <c r="S27" s="277"/>
      <c r="T27" s="292"/>
    </row>
    <row r="28" spans="1:20" s="109" customFormat="1" ht="112.5">
      <c r="A28" s="77"/>
      <c r="B28" s="77"/>
      <c r="C28" s="77">
        <v>2339</v>
      </c>
      <c r="D28" s="78" t="s">
        <v>272</v>
      </c>
      <c r="E28" s="70">
        <v>2505</v>
      </c>
      <c r="F28" s="70">
        <v>2505</v>
      </c>
      <c r="G28" s="70">
        <v>0</v>
      </c>
      <c r="H28" s="70">
        <v>0</v>
      </c>
      <c r="I28" s="70">
        <v>2505</v>
      </c>
      <c r="J28" s="70">
        <v>0</v>
      </c>
      <c r="K28" s="70">
        <v>0</v>
      </c>
      <c r="L28" s="70">
        <v>0</v>
      </c>
      <c r="M28" s="70">
        <v>0</v>
      </c>
      <c r="N28" s="70">
        <v>0</v>
      </c>
      <c r="O28" s="70">
        <v>0</v>
      </c>
      <c r="P28" s="70">
        <v>0</v>
      </c>
      <c r="Q28" s="70">
        <v>0</v>
      </c>
      <c r="R28" s="70">
        <v>0</v>
      </c>
      <c r="S28" s="279"/>
      <c r="T28" s="293"/>
    </row>
    <row r="29" spans="1:20" s="108" customFormat="1" ht="112.5">
      <c r="A29" s="65"/>
      <c r="B29" s="65"/>
      <c r="C29" s="65">
        <v>6639</v>
      </c>
      <c r="D29" s="64" t="s">
        <v>273</v>
      </c>
      <c r="E29" s="66">
        <v>2783</v>
      </c>
      <c r="F29" s="71"/>
      <c r="G29" s="69">
        <v>0</v>
      </c>
      <c r="H29" s="69">
        <v>0</v>
      </c>
      <c r="I29" s="69">
        <v>0</v>
      </c>
      <c r="J29" s="69">
        <v>0</v>
      </c>
      <c r="K29" s="69">
        <v>0</v>
      </c>
      <c r="L29" s="69">
        <v>0</v>
      </c>
      <c r="M29" s="69">
        <v>0</v>
      </c>
      <c r="N29" s="70">
        <v>2783</v>
      </c>
      <c r="O29" s="66">
        <v>2783</v>
      </c>
      <c r="P29" s="69">
        <v>0</v>
      </c>
      <c r="Q29" s="69">
        <v>0</v>
      </c>
      <c r="R29" s="69">
        <v>0</v>
      </c>
      <c r="S29" s="278"/>
      <c r="T29" s="293"/>
    </row>
    <row r="30" spans="1:20" s="106" customFormat="1" ht="37.5">
      <c r="A30" s="60">
        <v>700</v>
      </c>
      <c r="B30" s="60"/>
      <c r="C30" s="60"/>
      <c r="D30" s="61" t="s">
        <v>274</v>
      </c>
      <c r="E30" s="62">
        <f>E31</f>
        <v>276090</v>
      </c>
      <c r="F30" s="62">
        <f t="shared" ref="F30:R30" si="7">F31</f>
        <v>116090</v>
      </c>
      <c r="G30" s="62">
        <f t="shared" si="7"/>
        <v>1000</v>
      </c>
      <c r="H30" s="62">
        <f t="shared" si="7"/>
        <v>115090</v>
      </c>
      <c r="I30" s="62">
        <f t="shared" si="7"/>
        <v>0</v>
      </c>
      <c r="J30" s="62">
        <f t="shared" si="7"/>
        <v>0</v>
      </c>
      <c r="K30" s="62">
        <f t="shared" si="7"/>
        <v>0</v>
      </c>
      <c r="L30" s="62">
        <f t="shared" si="7"/>
        <v>0</v>
      </c>
      <c r="M30" s="62">
        <f t="shared" si="7"/>
        <v>0</v>
      </c>
      <c r="N30" s="62">
        <f t="shared" si="7"/>
        <v>160000</v>
      </c>
      <c r="O30" s="62">
        <f t="shared" si="7"/>
        <v>160000</v>
      </c>
      <c r="P30" s="62">
        <f t="shared" si="7"/>
        <v>0</v>
      </c>
      <c r="Q30" s="62">
        <f t="shared" si="7"/>
        <v>0</v>
      </c>
      <c r="R30" s="62">
        <f t="shared" si="7"/>
        <v>0</v>
      </c>
      <c r="S30" s="276"/>
      <c r="T30" s="292"/>
    </row>
    <row r="31" spans="1:20" s="107" customFormat="1" ht="18.75" customHeight="1">
      <c r="A31" s="387"/>
      <c r="B31" s="387">
        <v>70005</v>
      </c>
      <c r="C31" s="387"/>
      <c r="D31" s="63" t="s">
        <v>275</v>
      </c>
      <c r="E31" s="388">
        <f t="shared" ref="E31:R31" si="8">SUM(E33:E42)</f>
        <v>276090</v>
      </c>
      <c r="F31" s="388">
        <f t="shared" si="8"/>
        <v>116090</v>
      </c>
      <c r="G31" s="388">
        <f t="shared" si="8"/>
        <v>1000</v>
      </c>
      <c r="H31" s="388">
        <f t="shared" si="8"/>
        <v>115090</v>
      </c>
      <c r="I31" s="388">
        <f t="shared" si="8"/>
        <v>0</v>
      </c>
      <c r="J31" s="388">
        <f t="shared" si="8"/>
        <v>0</v>
      </c>
      <c r="K31" s="388">
        <f t="shared" si="8"/>
        <v>0</v>
      </c>
      <c r="L31" s="388">
        <f t="shared" si="8"/>
        <v>0</v>
      </c>
      <c r="M31" s="388">
        <f t="shared" si="8"/>
        <v>0</v>
      </c>
      <c r="N31" s="388">
        <f t="shared" si="8"/>
        <v>160000</v>
      </c>
      <c r="O31" s="388">
        <f t="shared" si="8"/>
        <v>160000</v>
      </c>
      <c r="P31" s="388">
        <f t="shared" si="8"/>
        <v>0</v>
      </c>
      <c r="Q31" s="388">
        <f t="shared" si="8"/>
        <v>0</v>
      </c>
      <c r="R31" s="388">
        <f t="shared" si="8"/>
        <v>0</v>
      </c>
      <c r="S31" s="277"/>
      <c r="T31" s="292"/>
    </row>
    <row r="32" spans="1:20" s="107" customFormat="1" ht="18.75" customHeight="1">
      <c r="A32" s="387"/>
      <c r="B32" s="387"/>
      <c r="C32" s="387"/>
      <c r="D32" s="63" t="s">
        <v>276</v>
      </c>
      <c r="E32" s="388"/>
      <c r="F32" s="388"/>
      <c r="G32" s="388"/>
      <c r="H32" s="388"/>
      <c r="I32" s="388"/>
      <c r="J32" s="388"/>
      <c r="K32" s="388"/>
      <c r="L32" s="388"/>
      <c r="M32" s="388"/>
      <c r="N32" s="388"/>
      <c r="O32" s="388"/>
      <c r="P32" s="388"/>
      <c r="Q32" s="388"/>
      <c r="R32" s="388"/>
      <c r="S32" s="277"/>
      <c r="T32" s="292"/>
    </row>
    <row r="33" spans="1:20" s="108" customFormat="1" ht="37.5">
      <c r="A33" s="65"/>
      <c r="B33" s="65"/>
      <c r="C33" s="65">
        <v>4170</v>
      </c>
      <c r="D33" s="64" t="s">
        <v>258</v>
      </c>
      <c r="E33" s="66">
        <v>1000</v>
      </c>
      <c r="F33" s="70">
        <v>1000</v>
      </c>
      <c r="G33" s="69">
        <v>1000</v>
      </c>
      <c r="H33" s="69">
        <v>0</v>
      </c>
      <c r="I33" s="69">
        <v>0</v>
      </c>
      <c r="J33" s="69">
        <v>0</v>
      </c>
      <c r="K33" s="69">
        <v>0</v>
      </c>
      <c r="L33" s="69">
        <v>0</v>
      </c>
      <c r="M33" s="69">
        <v>0</v>
      </c>
      <c r="N33" s="71">
        <v>0</v>
      </c>
      <c r="O33" s="69">
        <v>0</v>
      </c>
      <c r="P33" s="69">
        <v>0</v>
      </c>
      <c r="Q33" s="69">
        <v>0</v>
      </c>
      <c r="R33" s="69">
        <v>0</v>
      </c>
      <c r="S33" s="278"/>
      <c r="T33" s="293"/>
    </row>
    <row r="34" spans="1:20" s="108" customFormat="1">
      <c r="A34" s="65"/>
      <c r="B34" s="65"/>
      <c r="C34" s="65">
        <v>4300</v>
      </c>
      <c r="D34" s="64" t="s">
        <v>277</v>
      </c>
      <c r="E34" s="66">
        <v>112530</v>
      </c>
      <c r="F34" s="70">
        <v>112530</v>
      </c>
      <c r="G34" s="69">
        <v>0</v>
      </c>
      <c r="H34" s="66">
        <v>112530</v>
      </c>
      <c r="I34" s="69">
        <v>0</v>
      </c>
      <c r="J34" s="69">
        <v>0</v>
      </c>
      <c r="K34" s="69">
        <v>0</v>
      </c>
      <c r="L34" s="69">
        <v>0</v>
      </c>
      <c r="M34" s="69">
        <v>0</v>
      </c>
      <c r="N34" s="71">
        <v>0</v>
      </c>
      <c r="O34" s="69">
        <v>0</v>
      </c>
      <c r="P34" s="69">
        <v>0</v>
      </c>
      <c r="Q34" s="69">
        <v>0</v>
      </c>
      <c r="R34" s="69">
        <v>0</v>
      </c>
      <c r="S34" s="278"/>
      <c r="T34" s="293"/>
    </row>
    <row r="35" spans="1:20" s="108" customFormat="1">
      <c r="A35" s="65"/>
      <c r="B35" s="65"/>
      <c r="C35" s="65">
        <v>4430</v>
      </c>
      <c r="D35" s="64" t="s">
        <v>265</v>
      </c>
      <c r="E35" s="66">
        <v>2560</v>
      </c>
      <c r="F35" s="70">
        <v>2560</v>
      </c>
      <c r="G35" s="69">
        <v>0</v>
      </c>
      <c r="H35" s="66">
        <v>2560</v>
      </c>
      <c r="I35" s="69">
        <v>0</v>
      </c>
      <c r="J35" s="69">
        <v>0</v>
      </c>
      <c r="K35" s="69">
        <v>0</v>
      </c>
      <c r="L35" s="69">
        <v>0</v>
      </c>
      <c r="M35" s="69">
        <v>0</v>
      </c>
      <c r="N35" s="71">
        <v>0</v>
      </c>
      <c r="O35" s="69">
        <v>0</v>
      </c>
      <c r="P35" s="69">
        <v>0</v>
      </c>
      <c r="Q35" s="69">
        <v>0</v>
      </c>
      <c r="R35" s="69">
        <v>0</v>
      </c>
      <c r="S35" s="278"/>
      <c r="T35" s="293"/>
    </row>
    <row r="36" spans="1:20" s="108" customFormat="1" ht="37.5">
      <c r="A36" s="376"/>
      <c r="B36" s="376"/>
      <c r="C36" s="376">
        <v>6060</v>
      </c>
      <c r="D36" s="64" t="s">
        <v>278</v>
      </c>
      <c r="E36" s="377">
        <v>160000</v>
      </c>
      <c r="F36" s="381">
        <v>0</v>
      </c>
      <c r="G36" s="373">
        <v>0</v>
      </c>
      <c r="H36" s="373">
        <v>0</v>
      </c>
      <c r="I36" s="373">
        <v>0</v>
      </c>
      <c r="J36" s="373">
        <v>0</v>
      </c>
      <c r="K36" s="373">
        <v>0</v>
      </c>
      <c r="L36" s="373">
        <v>0</v>
      </c>
      <c r="M36" s="373">
        <v>0</v>
      </c>
      <c r="N36" s="381">
        <v>160000</v>
      </c>
      <c r="O36" s="377">
        <v>160000</v>
      </c>
      <c r="P36" s="373">
        <v>0</v>
      </c>
      <c r="Q36" s="373">
        <v>0</v>
      </c>
      <c r="R36" s="373">
        <v>0</v>
      </c>
      <c r="S36" s="278"/>
      <c r="T36" s="293"/>
    </row>
    <row r="37" spans="1:20" s="108" customFormat="1" ht="37.5">
      <c r="A37" s="376"/>
      <c r="B37" s="376"/>
      <c r="C37" s="376"/>
      <c r="D37" s="64" t="s">
        <v>279</v>
      </c>
      <c r="E37" s="377"/>
      <c r="F37" s="381"/>
      <c r="G37" s="373"/>
      <c r="H37" s="373"/>
      <c r="I37" s="373"/>
      <c r="J37" s="373"/>
      <c r="K37" s="373"/>
      <c r="L37" s="373"/>
      <c r="M37" s="373"/>
      <c r="N37" s="381"/>
      <c r="O37" s="377"/>
      <c r="P37" s="373"/>
      <c r="Q37" s="373"/>
      <c r="R37" s="373"/>
      <c r="S37" s="278"/>
      <c r="T37" s="293"/>
    </row>
    <row r="38" spans="1:20" s="108" customFormat="1" ht="37.5">
      <c r="A38" s="376"/>
      <c r="B38" s="376"/>
      <c r="C38" s="376"/>
      <c r="D38" s="64" t="s">
        <v>280</v>
      </c>
      <c r="E38" s="377"/>
      <c r="F38" s="381"/>
      <c r="G38" s="373"/>
      <c r="H38" s="373"/>
      <c r="I38" s="373"/>
      <c r="J38" s="373"/>
      <c r="K38" s="373"/>
      <c r="L38" s="373"/>
      <c r="M38" s="373"/>
      <c r="N38" s="381"/>
      <c r="O38" s="377"/>
      <c r="P38" s="373"/>
      <c r="Q38" s="373"/>
      <c r="R38" s="373"/>
      <c r="S38" s="278"/>
      <c r="T38" s="293"/>
    </row>
    <row r="39" spans="1:20" s="108" customFormat="1" ht="37.5">
      <c r="A39" s="376"/>
      <c r="B39" s="376"/>
      <c r="C39" s="376"/>
      <c r="D39" s="64" t="s">
        <v>281</v>
      </c>
      <c r="E39" s="377"/>
      <c r="F39" s="381"/>
      <c r="G39" s="373"/>
      <c r="H39" s="373"/>
      <c r="I39" s="373"/>
      <c r="J39" s="373"/>
      <c r="K39" s="373"/>
      <c r="L39" s="373"/>
      <c r="M39" s="373"/>
      <c r="N39" s="381"/>
      <c r="O39" s="377"/>
      <c r="P39" s="373"/>
      <c r="Q39" s="373"/>
      <c r="R39" s="373"/>
      <c r="S39" s="278"/>
      <c r="T39" s="293"/>
    </row>
    <row r="40" spans="1:20" s="108" customFormat="1" ht="37.5">
      <c r="A40" s="376"/>
      <c r="B40" s="376"/>
      <c r="C40" s="376"/>
      <c r="D40" s="64" t="s">
        <v>282</v>
      </c>
      <c r="E40" s="377"/>
      <c r="F40" s="381"/>
      <c r="G40" s="373"/>
      <c r="H40" s="373"/>
      <c r="I40" s="373"/>
      <c r="J40" s="373"/>
      <c r="K40" s="373"/>
      <c r="L40" s="373"/>
      <c r="M40" s="373"/>
      <c r="N40" s="381"/>
      <c r="O40" s="377"/>
      <c r="P40" s="373"/>
      <c r="Q40" s="373"/>
      <c r="R40" s="373"/>
      <c r="S40" s="278"/>
      <c r="T40" s="293"/>
    </row>
    <row r="41" spans="1:20" s="108" customFormat="1" ht="18.75" customHeight="1">
      <c r="A41" s="376"/>
      <c r="B41" s="376"/>
      <c r="C41" s="376"/>
      <c r="D41" s="64" t="s">
        <v>283</v>
      </c>
      <c r="E41" s="377"/>
      <c r="F41" s="381"/>
      <c r="G41" s="373"/>
      <c r="H41" s="373"/>
      <c r="I41" s="373"/>
      <c r="J41" s="373"/>
      <c r="K41" s="373"/>
      <c r="L41" s="373"/>
      <c r="M41" s="373"/>
      <c r="N41" s="381"/>
      <c r="O41" s="377"/>
      <c r="P41" s="373"/>
      <c r="Q41" s="373"/>
      <c r="R41" s="373"/>
      <c r="S41" s="278"/>
      <c r="T41" s="293"/>
    </row>
    <row r="42" spans="1:20" s="108" customFormat="1" ht="18.75" customHeight="1">
      <c r="A42" s="376"/>
      <c r="B42" s="376"/>
      <c r="C42" s="376"/>
      <c r="D42" s="64" t="s">
        <v>284</v>
      </c>
      <c r="E42" s="377"/>
      <c r="F42" s="381"/>
      <c r="G42" s="373"/>
      <c r="H42" s="373"/>
      <c r="I42" s="373"/>
      <c r="J42" s="373"/>
      <c r="K42" s="373"/>
      <c r="L42" s="373"/>
      <c r="M42" s="373"/>
      <c r="N42" s="381"/>
      <c r="O42" s="377"/>
      <c r="P42" s="373"/>
      <c r="Q42" s="373"/>
      <c r="R42" s="373"/>
      <c r="S42" s="278"/>
      <c r="T42" s="293"/>
    </row>
    <row r="43" spans="1:20" s="263" customFormat="1">
      <c r="A43" s="260">
        <v>710</v>
      </c>
      <c r="B43" s="260"/>
      <c r="C43" s="260"/>
      <c r="D43" s="261" t="s">
        <v>53</v>
      </c>
      <c r="E43" s="262">
        <f t="shared" ref="E43:R43" si="9">E44</f>
        <v>115000</v>
      </c>
      <c r="F43" s="262">
        <f t="shared" si="9"/>
        <v>115000</v>
      </c>
      <c r="G43" s="262">
        <f t="shared" si="9"/>
        <v>1000</v>
      </c>
      <c r="H43" s="262">
        <f t="shared" si="9"/>
        <v>114000</v>
      </c>
      <c r="I43" s="262">
        <f t="shared" si="9"/>
        <v>0</v>
      </c>
      <c r="J43" s="262">
        <f t="shared" si="9"/>
        <v>0</v>
      </c>
      <c r="K43" s="262">
        <f t="shared" si="9"/>
        <v>0</v>
      </c>
      <c r="L43" s="262">
        <f t="shared" si="9"/>
        <v>0</v>
      </c>
      <c r="M43" s="262">
        <f t="shared" si="9"/>
        <v>0</v>
      </c>
      <c r="N43" s="262">
        <f t="shared" si="9"/>
        <v>0</v>
      </c>
      <c r="O43" s="262">
        <f t="shared" si="9"/>
        <v>0</v>
      </c>
      <c r="P43" s="262">
        <f t="shared" si="9"/>
        <v>0</v>
      </c>
      <c r="Q43" s="262">
        <f t="shared" si="9"/>
        <v>0</v>
      </c>
      <c r="R43" s="262">
        <f t="shared" si="9"/>
        <v>0</v>
      </c>
      <c r="S43" s="276"/>
      <c r="T43" s="292"/>
    </row>
    <row r="44" spans="1:20" s="107" customFormat="1" ht="37.5">
      <c r="A44" s="72"/>
      <c r="B44" s="72">
        <v>71004</v>
      </c>
      <c r="C44" s="72"/>
      <c r="D44" s="63" t="s">
        <v>55</v>
      </c>
      <c r="E44" s="67">
        <f>SUM(E45:E46)</f>
        <v>115000</v>
      </c>
      <c r="F44" s="67">
        <f>SUM(F45:F46)</f>
        <v>115000</v>
      </c>
      <c r="G44" s="67">
        <f>SUM(G45:G46)</f>
        <v>1000</v>
      </c>
      <c r="H44" s="67">
        <f>SUM(H45:H46)</f>
        <v>114000</v>
      </c>
      <c r="I44" s="67">
        <f t="shared" ref="I44:R44" si="10">SUM(I45:I46)</f>
        <v>0</v>
      </c>
      <c r="J44" s="67">
        <f t="shared" si="10"/>
        <v>0</v>
      </c>
      <c r="K44" s="67">
        <f t="shared" si="10"/>
        <v>0</v>
      </c>
      <c r="L44" s="67">
        <f t="shared" si="10"/>
        <v>0</v>
      </c>
      <c r="M44" s="67">
        <f t="shared" si="10"/>
        <v>0</v>
      </c>
      <c r="N44" s="67">
        <f t="shared" si="10"/>
        <v>0</v>
      </c>
      <c r="O44" s="67">
        <f t="shared" si="10"/>
        <v>0</v>
      </c>
      <c r="P44" s="67">
        <f t="shared" si="10"/>
        <v>0</v>
      </c>
      <c r="Q44" s="67">
        <f t="shared" si="10"/>
        <v>0</v>
      </c>
      <c r="R44" s="67">
        <f t="shared" si="10"/>
        <v>0</v>
      </c>
      <c r="S44" s="277"/>
      <c r="T44" s="292"/>
    </row>
    <row r="45" spans="1:20" s="108" customFormat="1" ht="37.5">
      <c r="A45" s="65"/>
      <c r="B45" s="76"/>
      <c r="C45" s="65">
        <v>4170</v>
      </c>
      <c r="D45" s="64" t="s">
        <v>258</v>
      </c>
      <c r="E45" s="69">
        <v>1000</v>
      </c>
      <c r="F45" s="71">
        <v>1000</v>
      </c>
      <c r="G45" s="69">
        <v>1000</v>
      </c>
      <c r="H45" s="69">
        <v>0</v>
      </c>
      <c r="I45" s="69">
        <v>0</v>
      </c>
      <c r="J45" s="69">
        <v>0</v>
      </c>
      <c r="K45" s="69">
        <v>0</v>
      </c>
      <c r="L45" s="69">
        <v>0</v>
      </c>
      <c r="M45" s="69">
        <v>0</v>
      </c>
      <c r="N45" s="71">
        <v>0</v>
      </c>
      <c r="O45" s="69">
        <v>0</v>
      </c>
      <c r="P45" s="69">
        <v>0</v>
      </c>
      <c r="Q45" s="69">
        <v>0</v>
      </c>
      <c r="R45" s="69">
        <v>0</v>
      </c>
      <c r="S45" s="278"/>
      <c r="T45" s="293"/>
    </row>
    <row r="46" spans="1:20" s="108" customFormat="1">
      <c r="A46" s="65"/>
      <c r="B46" s="76"/>
      <c r="C46" s="65">
        <v>4300</v>
      </c>
      <c r="D46" s="64" t="s">
        <v>285</v>
      </c>
      <c r="E46" s="69">
        <v>114000</v>
      </c>
      <c r="F46" s="71">
        <v>114000</v>
      </c>
      <c r="G46" s="69">
        <v>0</v>
      </c>
      <c r="H46" s="69">
        <v>114000</v>
      </c>
      <c r="I46" s="69">
        <v>0</v>
      </c>
      <c r="J46" s="69">
        <v>0</v>
      </c>
      <c r="K46" s="69">
        <v>0</v>
      </c>
      <c r="L46" s="69">
        <v>0</v>
      </c>
      <c r="M46" s="69">
        <v>0</v>
      </c>
      <c r="N46" s="71">
        <v>0</v>
      </c>
      <c r="O46" s="69">
        <v>0</v>
      </c>
      <c r="P46" s="69">
        <v>0</v>
      </c>
      <c r="Q46" s="69">
        <v>0</v>
      </c>
      <c r="R46" s="69">
        <v>0</v>
      </c>
      <c r="S46" s="278"/>
      <c r="T46" s="293"/>
    </row>
    <row r="47" spans="1:20" s="263" customFormat="1" ht="37.5">
      <c r="A47" s="260">
        <v>750</v>
      </c>
      <c r="B47" s="260"/>
      <c r="C47" s="260"/>
      <c r="D47" s="261" t="s">
        <v>286</v>
      </c>
      <c r="E47" s="262">
        <f>E48+E55+E59+E78+E81</f>
        <v>2434663</v>
      </c>
      <c r="F47" s="266">
        <f t="shared" ref="F47:R47" si="11">F48+F55+F59+F78+F81</f>
        <v>2412163</v>
      </c>
      <c r="G47" s="266">
        <f t="shared" si="11"/>
        <v>1649383</v>
      </c>
      <c r="H47" s="266">
        <f t="shared" si="11"/>
        <v>689980</v>
      </c>
      <c r="I47" s="266">
        <f t="shared" si="11"/>
        <v>0</v>
      </c>
      <c r="J47" s="266">
        <f t="shared" si="11"/>
        <v>72800</v>
      </c>
      <c r="K47" s="266">
        <f t="shared" si="11"/>
        <v>0</v>
      </c>
      <c r="L47" s="266">
        <f t="shared" si="11"/>
        <v>0</v>
      </c>
      <c r="M47" s="266">
        <f t="shared" si="11"/>
        <v>0</v>
      </c>
      <c r="N47" s="266">
        <f t="shared" si="11"/>
        <v>22500</v>
      </c>
      <c r="O47" s="266">
        <f t="shared" si="11"/>
        <v>22500</v>
      </c>
      <c r="P47" s="266">
        <f t="shared" si="11"/>
        <v>0</v>
      </c>
      <c r="Q47" s="266">
        <f t="shared" si="11"/>
        <v>0</v>
      </c>
      <c r="R47" s="266">
        <f t="shared" si="11"/>
        <v>0</v>
      </c>
      <c r="S47" s="276"/>
      <c r="T47" s="292"/>
    </row>
    <row r="48" spans="1:20" s="107" customFormat="1" ht="37.5">
      <c r="A48" s="72"/>
      <c r="B48" s="72">
        <v>75011</v>
      </c>
      <c r="C48" s="72"/>
      <c r="D48" s="63" t="s">
        <v>287</v>
      </c>
      <c r="E48" s="67">
        <f t="shared" ref="E48:R48" si="12">SUM(E49:E54)</f>
        <v>45028</v>
      </c>
      <c r="F48" s="67">
        <f t="shared" si="12"/>
        <v>45028</v>
      </c>
      <c r="G48" s="67">
        <f t="shared" si="12"/>
        <v>41528</v>
      </c>
      <c r="H48" s="67">
        <f t="shared" si="12"/>
        <v>3500</v>
      </c>
      <c r="I48" s="67">
        <f t="shared" si="12"/>
        <v>0</v>
      </c>
      <c r="J48" s="67">
        <f t="shared" si="12"/>
        <v>0</v>
      </c>
      <c r="K48" s="67">
        <f t="shared" si="12"/>
        <v>0</v>
      </c>
      <c r="L48" s="67">
        <f t="shared" si="12"/>
        <v>0</v>
      </c>
      <c r="M48" s="67">
        <f t="shared" si="12"/>
        <v>0</v>
      </c>
      <c r="N48" s="67">
        <f t="shared" si="12"/>
        <v>0</v>
      </c>
      <c r="O48" s="67">
        <f t="shared" si="12"/>
        <v>0</v>
      </c>
      <c r="P48" s="67">
        <f t="shared" si="12"/>
        <v>0</v>
      </c>
      <c r="Q48" s="67">
        <f t="shared" si="12"/>
        <v>0</v>
      </c>
      <c r="R48" s="67">
        <f t="shared" si="12"/>
        <v>0</v>
      </c>
      <c r="S48" s="277"/>
      <c r="T48" s="292"/>
    </row>
    <row r="49" spans="1:20" s="108" customFormat="1" ht="37.5">
      <c r="A49" s="65"/>
      <c r="B49" s="65"/>
      <c r="C49" s="65">
        <v>4010</v>
      </c>
      <c r="D49" s="64" t="s">
        <v>288</v>
      </c>
      <c r="E49" s="69">
        <v>32400</v>
      </c>
      <c r="F49" s="71">
        <v>32400</v>
      </c>
      <c r="G49" s="69">
        <v>32400</v>
      </c>
      <c r="H49" s="69">
        <v>0</v>
      </c>
      <c r="I49" s="69">
        <v>0</v>
      </c>
      <c r="J49" s="69">
        <v>0</v>
      </c>
      <c r="K49" s="69">
        <v>0</v>
      </c>
      <c r="L49" s="69">
        <v>0</v>
      </c>
      <c r="M49" s="69">
        <v>0</v>
      </c>
      <c r="N49" s="71">
        <v>0</v>
      </c>
      <c r="O49" s="69">
        <v>0</v>
      </c>
      <c r="P49" s="69">
        <v>0</v>
      </c>
      <c r="Q49" s="69">
        <v>0</v>
      </c>
      <c r="R49" s="69">
        <v>0</v>
      </c>
      <c r="S49" s="278"/>
      <c r="T49" s="293"/>
    </row>
    <row r="50" spans="1:20" s="108" customFormat="1" ht="37.5">
      <c r="A50" s="65"/>
      <c r="B50" s="65"/>
      <c r="C50" s="65">
        <v>4040</v>
      </c>
      <c r="D50" s="64" t="s">
        <v>289</v>
      </c>
      <c r="E50" s="69">
        <v>3000</v>
      </c>
      <c r="F50" s="71">
        <v>3000</v>
      </c>
      <c r="G50" s="69">
        <v>3000</v>
      </c>
      <c r="H50" s="69">
        <v>0</v>
      </c>
      <c r="I50" s="69">
        <v>0</v>
      </c>
      <c r="J50" s="69">
        <v>0</v>
      </c>
      <c r="K50" s="69">
        <v>0</v>
      </c>
      <c r="L50" s="69">
        <v>0</v>
      </c>
      <c r="M50" s="69">
        <v>0</v>
      </c>
      <c r="N50" s="71">
        <v>0</v>
      </c>
      <c r="O50" s="69">
        <v>0</v>
      </c>
      <c r="P50" s="69">
        <v>0</v>
      </c>
      <c r="Q50" s="69">
        <v>0</v>
      </c>
      <c r="R50" s="69">
        <v>0</v>
      </c>
      <c r="S50" s="278"/>
      <c r="T50" s="293"/>
    </row>
    <row r="51" spans="1:20" s="108" customFormat="1" ht="37.5">
      <c r="A51" s="65"/>
      <c r="B51" s="65"/>
      <c r="C51" s="65">
        <v>4110</v>
      </c>
      <c r="D51" s="64" t="s">
        <v>256</v>
      </c>
      <c r="E51" s="69">
        <v>5300</v>
      </c>
      <c r="F51" s="71">
        <v>5300</v>
      </c>
      <c r="G51" s="69">
        <v>5300</v>
      </c>
      <c r="H51" s="69">
        <v>0</v>
      </c>
      <c r="I51" s="69">
        <v>0</v>
      </c>
      <c r="J51" s="69">
        <v>0</v>
      </c>
      <c r="K51" s="69">
        <v>0</v>
      </c>
      <c r="L51" s="69">
        <v>0</v>
      </c>
      <c r="M51" s="69">
        <v>0</v>
      </c>
      <c r="N51" s="71">
        <v>0</v>
      </c>
      <c r="O51" s="69">
        <v>0</v>
      </c>
      <c r="P51" s="69">
        <v>0</v>
      </c>
      <c r="Q51" s="69">
        <v>0</v>
      </c>
      <c r="R51" s="69">
        <v>0</v>
      </c>
      <c r="S51" s="278"/>
      <c r="T51" s="293"/>
    </row>
    <row r="52" spans="1:20" s="108" customFormat="1">
      <c r="A52" s="65"/>
      <c r="B52" s="65"/>
      <c r="C52" s="65">
        <v>4120</v>
      </c>
      <c r="D52" s="64" t="s">
        <v>257</v>
      </c>
      <c r="E52" s="69">
        <v>828</v>
      </c>
      <c r="F52" s="71">
        <v>828</v>
      </c>
      <c r="G52" s="69">
        <v>828</v>
      </c>
      <c r="H52" s="69">
        <v>0</v>
      </c>
      <c r="I52" s="69">
        <v>0</v>
      </c>
      <c r="J52" s="69">
        <v>0</v>
      </c>
      <c r="K52" s="69">
        <v>0</v>
      </c>
      <c r="L52" s="69">
        <v>0</v>
      </c>
      <c r="M52" s="69">
        <v>0</v>
      </c>
      <c r="N52" s="71">
        <v>0</v>
      </c>
      <c r="O52" s="69">
        <v>0</v>
      </c>
      <c r="P52" s="69">
        <v>0</v>
      </c>
      <c r="Q52" s="69">
        <v>0</v>
      </c>
      <c r="R52" s="69">
        <v>0</v>
      </c>
      <c r="S52" s="278"/>
      <c r="T52" s="293"/>
    </row>
    <row r="53" spans="1:20" s="108" customFormat="1" ht="37.5">
      <c r="A53" s="65"/>
      <c r="B53" s="65"/>
      <c r="C53" s="65">
        <v>4210</v>
      </c>
      <c r="D53" s="64" t="s">
        <v>259</v>
      </c>
      <c r="E53" s="69">
        <v>2500</v>
      </c>
      <c r="F53" s="71">
        <v>2500</v>
      </c>
      <c r="G53" s="69">
        <v>0</v>
      </c>
      <c r="H53" s="69">
        <v>2500</v>
      </c>
      <c r="I53" s="69">
        <v>0</v>
      </c>
      <c r="J53" s="69">
        <v>0</v>
      </c>
      <c r="K53" s="69">
        <v>0</v>
      </c>
      <c r="L53" s="69">
        <v>0</v>
      </c>
      <c r="M53" s="69">
        <v>0</v>
      </c>
      <c r="N53" s="71">
        <v>0</v>
      </c>
      <c r="O53" s="69">
        <v>0</v>
      </c>
      <c r="P53" s="69">
        <v>0</v>
      </c>
      <c r="Q53" s="69">
        <v>0</v>
      </c>
      <c r="R53" s="69">
        <v>0</v>
      </c>
      <c r="S53" s="278"/>
      <c r="T53" s="293"/>
    </row>
    <row r="54" spans="1:20" s="108" customFormat="1">
      <c r="A54" s="65"/>
      <c r="B54" s="65"/>
      <c r="C54" s="65">
        <v>4300</v>
      </c>
      <c r="D54" s="64" t="s">
        <v>263</v>
      </c>
      <c r="E54" s="69">
        <v>1000</v>
      </c>
      <c r="F54" s="71">
        <v>1000</v>
      </c>
      <c r="G54" s="69">
        <v>0</v>
      </c>
      <c r="H54" s="69">
        <v>1000</v>
      </c>
      <c r="I54" s="69">
        <v>0</v>
      </c>
      <c r="J54" s="69">
        <v>0</v>
      </c>
      <c r="K54" s="69">
        <v>0</v>
      </c>
      <c r="L54" s="69">
        <v>0</v>
      </c>
      <c r="M54" s="69">
        <v>0</v>
      </c>
      <c r="N54" s="71">
        <v>0</v>
      </c>
      <c r="O54" s="69">
        <v>0</v>
      </c>
      <c r="P54" s="69">
        <v>0</v>
      </c>
      <c r="Q54" s="69">
        <v>0</v>
      </c>
      <c r="R54" s="69">
        <v>0</v>
      </c>
      <c r="S54" s="278"/>
      <c r="T54" s="293"/>
    </row>
    <row r="55" spans="1:20" s="107" customFormat="1">
      <c r="A55" s="72"/>
      <c r="B55" s="72">
        <v>75022</v>
      </c>
      <c r="C55" s="72"/>
      <c r="D55" s="63" t="s">
        <v>290</v>
      </c>
      <c r="E55" s="67">
        <f t="shared" ref="E55:R55" si="13">SUM(E56:E58)</f>
        <v>73500</v>
      </c>
      <c r="F55" s="67">
        <f t="shared" si="13"/>
        <v>73500</v>
      </c>
      <c r="G55" s="67">
        <f t="shared" si="13"/>
        <v>0</v>
      </c>
      <c r="H55" s="67">
        <f t="shared" si="13"/>
        <v>3300</v>
      </c>
      <c r="I55" s="67">
        <f t="shared" si="13"/>
        <v>0</v>
      </c>
      <c r="J55" s="67">
        <f t="shared" si="13"/>
        <v>70200</v>
      </c>
      <c r="K55" s="67">
        <f t="shared" si="13"/>
        <v>0</v>
      </c>
      <c r="L55" s="67">
        <f t="shared" si="13"/>
        <v>0</v>
      </c>
      <c r="M55" s="67">
        <f t="shared" si="13"/>
        <v>0</v>
      </c>
      <c r="N55" s="67">
        <f t="shared" si="13"/>
        <v>0</v>
      </c>
      <c r="O55" s="67">
        <f t="shared" si="13"/>
        <v>0</v>
      </c>
      <c r="P55" s="67">
        <f t="shared" si="13"/>
        <v>0</v>
      </c>
      <c r="Q55" s="67">
        <f t="shared" si="13"/>
        <v>0</v>
      </c>
      <c r="R55" s="67">
        <f t="shared" si="13"/>
        <v>0</v>
      </c>
      <c r="S55" s="277"/>
      <c r="T55" s="292"/>
    </row>
    <row r="56" spans="1:20" s="108" customFormat="1" ht="75">
      <c r="A56" s="65"/>
      <c r="B56" s="65"/>
      <c r="C56" s="65">
        <v>3030</v>
      </c>
      <c r="D56" s="64" t="s">
        <v>291</v>
      </c>
      <c r="E56" s="69">
        <v>70200</v>
      </c>
      <c r="F56" s="71">
        <v>70200</v>
      </c>
      <c r="G56" s="69">
        <v>0</v>
      </c>
      <c r="H56" s="69">
        <v>0</v>
      </c>
      <c r="I56" s="69">
        <v>0</v>
      </c>
      <c r="J56" s="69">
        <v>70200</v>
      </c>
      <c r="K56" s="69">
        <v>0</v>
      </c>
      <c r="L56" s="69">
        <v>0</v>
      </c>
      <c r="M56" s="69">
        <v>0</v>
      </c>
      <c r="N56" s="71">
        <v>0</v>
      </c>
      <c r="O56" s="69">
        <v>0</v>
      </c>
      <c r="P56" s="69">
        <v>0</v>
      </c>
      <c r="Q56" s="69">
        <v>0</v>
      </c>
      <c r="R56" s="69">
        <v>0</v>
      </c>
      <c r="S56" s="278"/>
      <c r="T56" s="293"/>
    </row>
    <row r="57" spans="1:20" s="108" customFormat="1" ht="37.5">
      <c r="A57" s="65"/>
      <c r="B57" s="65"/>
      <c r="C57" s="65">
        <v>4210</v>
      </c>
      <c r="D57" s="64" t="s">
        <v>292</v>
      </c>
      <c r="E57" s="69">
        <v>1300</v>
      </c>
      <c r="F57" s="71">
        <v>1300</v>
      </c>
      <c r="G57" s="69">
        <v>0</v>
      </c>
      <c r="H57" s="69">
        <v>1300</v>
      </c>
      <c r="I57" s="69">
        <v>0</v>
      </c>
      <c r="J57" s="69">
        <v>0</v>
      </c>
      <c r="K57" s="69">
        <v>0</v>
      </c>
      <c r="L57" s="69">
        <v>0</v>
      </c>
      <c r="M57" s="69">
        <v>0</v>
      </c>
      <c r="N57" s="71">
        <v>0</v>
      </c>
      <c r="O57" s="69">
        <v>0</v>
      </c>
      <c r="P57" s="69">
        <v>0</v>
      </c>
      <c r="Q57" s="69">
        <v>0</v>
      </c>
      <c r="R57" s="69">
        <v>0</v>
      </c>
      <c r="S57" s="278"/>
      <c r="T57" s="293"/>
    </row>
    <row r="58" spans="1:20" s="108" customFormat="1">
      <c r="A58" s="65"/>
      <c r="B58" s="65"/>
      <c r="C58" s="65">
        <v>4300</v>
      </c>
      <c r="D58" s="64" t="s">
        <v>293</v>
      </c>
      <c r="E58" s="69">
        <v>2000</v>
      </c>
      <c r="F58" s="71">
        <v>2000</v>
      </c>
      <c r="G58" s="69">
        <v>0</v>
      </c>
      <c r="H58" s="69">
        <v>2000</v>
      </c>
      <c r="I58" s="69">
        <v>0</v>
      </c>
      <c r="J58" s="69">
        <v>0</v>
      </c>
      <c r="K58" s="69">
        <v>0</v>
      </c>
      <c r="L58" s="69">
        <v>0</v>
      </c>
      <c r="M58" s="69">
        <v>0</v>
      </c>
      <c r="N58" s="71">
        <v>0</v>
      </c>
      <c r="O58" s="69">
        <v>0</v>
      </c>
      <c r="P58" s="69">
        <v>0</v>
      </c>
      <c r="Q58" s="69">
        <v>0</v>
      </c>
      <c r="R58" s="69">
        <v>0</v>
      </c>
      <c r="S58" s="278"/>
      <c r="T58" s="293"/>
    </row>
    <row r="59" spans="1:20" s="107" customFormat="1" ht="37.5">
      <c r="A59" s="72"/>
      <c r="B59" s="72">
        <v>75023</v>
      </c>
      <c r="C59" s="72"/>
      <c r="D59" s="63" t="s">
        <v>294</v>
      </c>
      <c r="E59" s="67">
        <f t="shared" ref="E59:R59" si="14">SUM(E60:E77)</f>
        <v>2007399</v>
      </c>
      <c r="F59" s="67">
        <f t="shared" si="14"/>
        <v>1984899</v>
      </c>
      <c r="G59" s="67">
        <f t="shared" si="14"/>
        <v>1589505</v>
      </c>
      <c r="H59" s="67">
        <f t="shared" si="14"/>
        <v>392794</v>
      </c>
      <c r="I59" s="67">
        <f t="shared" si="14"/>
        <v>0</v>
      </c>
      <c r="J59" s="67">
        <f t="shared" si="14"/>
        <v>2600</v>
      </c>
      <c r="K59" s="67">
        <f t="shared" si="14"/>
        <v>0</v>
      </c>
      <c r="L59" s="67">
        <f t="shared" si="14"/>
        <v>0</v>
      </c>
      <c r="M59" s="67">
        <f t="shared" si="14"/>
        <v>0</v>
      </c>
      <c r="N59" s="67">
        <f t="shared" si="14"/>
        <v>22500</v>
      </c>
      <c r="O59" s="67">
        <f t="shared" si="14"/>
        <v>22500</v>
      </c>
      <c r="P59" s="67">
        <f t="shared" si="14"/>
        <v>0</v>
      </c>
      <c r="Q59" s="67">
        <f t="shared" si="14"/>
        <v>0</v>
      </c>
      <c r="R59" s="67">
        <f t="shared" si="14"/>
        <v>0</v>
      </c>
      <c r="S59" s="277"/>
      <c r="T59" s="292"/>
    </row>
    <row r="60" spans="1:20" s="108" customFormat="1" ht="93.75">
      <c r="A60" s="65"/>
      <c r="B60" s="65"/>
      <c r="C60" s="65">
        <v>3020</v>
      </c>
      <c r="D60" s="64" t="s">
        <v>295</v>
      </c>
      <c r="E60" s="69">
        <v>2600</v>
      </c>
      <c r="F60" s="71">
        <v>2600</v>
      </c>
      <c r="G60" s="69">
        <v>0</v>
      </c>
      <c r="H60" s="69">
        <v>0</v>
      </c>
      <c r="I60" s="69">
        <v>0</v>
      </c>
      <c r="J60" s="69">
        <v>2600</v>
      </c>
      <c r="K60" s="69">
        <v>0</v>
      </c>
      <c r="L60" s="69">
        <v>0</v>
      </c>
      <c r="M60" s="69">
        <v>0</v>
      </c>
      <c r="N60" s="71">
        <v>0</v>
      </c>
      <c r="O60" s="69">
        <v>0</v>
      </c>
      <c r="P60" s="69">
        <v>0</v>
      </c>
      <c r="Q60" s="69">
        <v>0</v>
      </c>
      <c r="R60" s="69">
        <v>0</v>
      </c>
      <c r="S60" s="278"/>
      <c r="T60" s="293"/>
    </row>
    <row r="61" spans="1:20" s="108" customFormat="1">
      <c r="A61" s="65"/>
      <c r="B61" s="65"/>
      <c r="C61" s="65">
        <v>4010</v>
      </c>
      <c r="D61" s="64" t="s">
        <v>296</v>
      </c>
      <c r="E61" s="69">
        <v>1246515</v>
      </c>
      <c r="F61" s="71">
        <v>1246515</v>
      </c>
      <c r="G61" s="69">
        <v>1246515</v>
      </c>
      <c r="H61" s="69">
        <v>0</v>
      </c>
      <c r="I61" s="69">
        <v>0</v>
      </c>
      <c r="J61" s="69">
        <v>0</v>
      </c>
      <c r="K61" s="69">
        <v>0</v>
      </c>
      <c r="L61" s="69">
        <v>0</v>
      </c>
      <c r="M61" s="69">
        <v>0</v>
      </c>
      <c r="N61" s="71">
        <v>0</v>
      </c>
      <c r="O61" s="69">
        <v>0</v>
      </c>
      <c r="P61" s="69">
        <v>0</v>
      </c>
      <c r="Q61" s="69">
        <v>0</v>
      </c>
      <c r="R61" s="69">
        <v>0</v>
      </c>
      <c r="S61" s="278"/>
      <c r="T61" s="293"/>
    </row>
    <row r="62" spans="1:20" s="108" customFormat="1" ht="37.5">
      <c r="A62" s="65"/>
      <c r="B62" s="65"/>
      <c r="C62" s="65">
        <v>4040</v>
      </c>
      <c r="D62" s="64" t="s">
        <v>289</v>
      </c>
      <c r="E62" s="69">
        <v>96500</v>
      </c>
      <c r="F62" s="71">
        <v>96500</v>
      </c>
      <c r="G62" s="69">
        <v>96500</v>
      </c>
      <c r="H62" s="69">
        <v>0</v>
      </c>
      <c r="I62" s="69">
        <v>0</v>
      </c>
      <c r="J62" s="69">
        <v>0</v>
      </c>
      <c r="K62" s="69">
        <v>0</v>
      </c>
      <c r="L62" s="69">
        <v>0</v>
      </c>
      <c r="M62" s="69">
        <v>0</v>
      </c>
      <c r="N62" s="71">
        <v>0</v>
      </c>
      <c r="O62" s="69">
        <v>0</v>
      </c>
      <c r="P62" s="69">
        <v>0</v>
      </c>
      <c r="Q62" s="69">
        <v>0</v>
      </c>
      <c r="R62" s="69">
        <v>0</v>
      </c>
      <c r="S62" s="278"/>
      <c r="T62" s="293"/>
    </row>
    <row r="63" spans="1:20" s="108" customFormat="1" ht="37.5">
      <c r="A63" s="65"/>
      <c r="B63" s="65"/>
      <c r="C63" s="65">
        <v>4110</v>
      </c>
      <c r="D63" s="64" t="s">
        <v>267</v>
      </c>
      <c r="E63" s="69">
        <v>205840</v>
      </c>
      <c r="F63" s="71">
        <v>205840</v>
      </c>
      <c r="G63" s="69">
        <v>205840</v>
      </c>
      <c r="H63" s="69">
        <v>0</v>
      </c>
      <c r="I63" s="69">
        <v>0</v>
      </c>
      <c r="J63" s="69">
        <v>0</v>
      </c>
      <c r="K63" s="69">
        <v>0</v>
      </c>
      <c r="L63" s="69">
        <v>0</v>
      </c>
      <c r="M63" s="69">
        <v>0</v>
      </c>
      <c r="N63" s="71">
        <v>0</v>
      </c>
      <c r="O63" s="69">
        <v>0</v>
      </c>
      <c r="P63" s="69">
        <v>0</v>
      </c>
      <c r="Q63" s="69">
        <v>0</v>
      </c>
      <c r="R63" s="69">
        <v>0</v>
      </c>
      <c r="S63" s="278"/>
      <c r="T63" s="293"/>
    </row>
    <row r="64" spans="1:20" s="108" customFormat="1">
      <c r="A64" s="65"/>
      <c r="B64" s="65"/>
      <c r="C64" s="65">
        <v>4120</v>
      </c>
      <c r="D64" s="64" t="s">
        <v>297</v>
      </c>
      <c r="E64" s="69">
        <v>32950</v>
      </c>
      <c r="F64" s="71">
        <v>32950</v>
      </c>
      <c r="G64" s="69">
        <v>32950</v>
      </c>
      <c r="H64" s="69">
        <v>0</v>
      </c>
      <c r="I64" s="69">
        <v>0</v>
      </c>
      <c r="J64" s="69">
        <v>0</v>
      </c>
      <c r="K64" s="69">
        <v>0</v>
      </c>
      <c r="L64" s="69">
        <v>0</v>
      </c>
      <c r="M64" s="69">
        <v>0</v>
      </c>
      <c r="N64" s="71">
        <v>0</v>
      </c>
      <c r="O64" s="69">
        <v>0</v>
      </c>
      <c r="P64" s="69">
        <v>0</v>
      </c>
      <c r="Q64" s="69">
        <v>0</v>
      </c>
      <c r="R64" s="69">
        <v>0</v>
      </c>
      <c r="S64" s="278"/>
      <c r="T64" s="293"/>
    </row>
    <row r="65" spans="1:20" s="108" customFormat="1" ht="37.5">
      <c r="A65" s="65"/>
      <c r="B65" s="65"/>
      <c r="C65" s="65">
        <v>4170</v>
      </c>
      <c r="D65" s="64" t="s">
        <v>258</v>
      </c>
      <c r="E65" s="69">
        <v>7700</v>
      </c>
      <c r="F65" s="71">
        <v>7700</v>
      </c>
      <c r="G65" s="69">
        <v>7700</v>
      </c>
      <c r="H65" s="69">
        <v>0</v>
      </c>
      <c r="I65" s="69">
        <v>0</v>
      </c>
      <c r="J65" s="69">
        <v>0</v>
      </c>
      <c r="K65" s="69">
        <v>0</v>
      </c>
      <c r="L65" s="69">
        <v>0</v>
      </c>
      <c r="M65" s="69">
        <v>0</v>
      </c>
      <c r="N65" s="71">
        <v>0</v>
      </c>
      <c r="O65" s="69">
        <v>0</v>
      </c>
      <c r="P65" s="69">
        <v>0</v>
      </c>
      <c r="Q65" s="69">
        <v>0</v>
      </c>
      <c r="R65" s="69">
        <v>0</v>
      </c>
      <c r="S65" s="278"/>
      <c r="T65" s="293"/>
    </row>
    <row r="66" spans="1:20" s="108" customFormat="1" ht="37.5">
      <c r="A66" s="65"/>
      <c r="B66" s="65"/>
      <c r="C66" s="65">
        <v>4210</v>
      </c>
      <c r="D66" s="64" t="s">
        <v>259</v>
      </c>
      <c r="E66" s="69">
        <v>88000</v>
      </c>
      <c r="F66" s="71">
        <v>88000</v>
      </c>
      <c r="G66" s="69">
        <v>0</v>
      </c>
      <c r="H66" s="69">
        <v>88000</v>
      </c>
      <c r="I66" s="69">
        <v>0</v>
      </c>
      <c r="J66" s="69">
        <v>0</v>
      </c>
      <c r="K66" s="69">
        <v>0</v>
      </c>
      <c r="L66" s="69">
        <v>0</v>
      </c>
      <c r="M66" s="69">
        <v>0</v>
      </c>
      <c r="N66" s="71">
        <v>0</v>
      </c>
      <c r="O66" s="69">
        <v>0</v>
      </c>
      <c r="P66" s="69">
        <v>0</v>
      </c>
      <c r="Q66" s="69">
        <v>0</v>
      </c>
      <c r="R66" s="69">
        <v>0</v>
      </c>
      <c r="S66" s="278"/>
      <c r="T66" s="293"/>
    </row>
    <row r="67" spans="1:20" s="108" customFormat="1">
      <c r="A67" s="65"/>
      <c r="B67" s="65"/>
      <c r="C67" s="65">
        <v>4260</v>
      </c>
      <c r="D67" s="64" t="s">
        <v>298</v>
      </c>
      <c r="E67" s="69">
        <v>35000</v>
      </c>
      <c r="F67" s="71">
        <v>35000</v>
      </c>
      <c r="G67" s="69">
        <v>0</v>
      </c>
      <c r="H67" s="69">
        <v>35000</v>
      </c>
      <c r="I67" s="69">
        <v>0</v>
      </c>
      <c r="J67" s="69">
        <v>0</v>
      </c>
      <c r="K67" s="69">
        <v>0</v>
      </c>
      <c r="L67" s="69">
        <v>0</v>
      </c>
      <c r="M67" s="69">
        <v>0</v>
      </c>
      <c r="N67" s="71">
        <v>0</v>
      </c>
      <c r="O67" s="69">
        <v>0</v>
      </c>
      <c r="P67" s="69">
        <v>0</v>
      </c>
      <c r="Q67" s="69">
        <v>0</v>
      </c>
      <c r="R67" s="69">
        <v>0</v>
      </c>
      <c r="S67" s="278"/>
      <c r="T67" s="293"/>
    </row>
    <row r="68" spans="1:20" s="108" customFormat="1">
      <c r="A68" s="65"/>
      <c r="B68" s="65"/>
      <c r="C68" s="65">
        <v>4280</v>
      </c>
      <c r="D68" s="64" t="s">
        <v>300</v>
      </c>
      <c r="E68" s="69">
        <v>1000</v>
      </c>
      <c r="F68" s="71">
        <v>1000</v>
      </c>
      <c r="G68" s="69">
        <v>0</v>
      </c>
      <c r="H68" s="69">
        <v>1000</v>
      </c>
      <c r="I68" s="69">
        <v>0</v>
      </c>
      <c r="J68" s="69">
        <v>0</v>
      </c>
      <c r="K68" s="69">
        <v>0</v>
      </c>
      <c r="L68" s="69">
        <v>0</v>
      </c>
      <c r="M68" s="69">
        <v>0</v>
      </c>
      <c r="N68" s="71">
        <v>0</v>
      </c>
      <c r="O68" s="69">
        <v>0</v>
      </c>
      <c r="P68" s="69">
        <v>0</v>
      </c>
      <c r="Q68" s="69">
        <v>0</v>
      </c>
      <c r="R68" s="69">
        <v>0</v>
      </c>
      <c r="S68" s="278"/>
      <c r="T68" s="293"/>
    </row>
    <row r="69" spans="1:20" s="108" customFormat="1" ht="18.75" customHeight="1">
      <c r="A69" s="65"/>
      <c r="B69" s="65"/>
      <c r="C69" s="65">
        <v>4300</v>
      </c>
      <c r="D69" s="64" t="s">
        <v>293</v>
      </c>
      <c r="E69" s="69">
        <v>149000</v>
      </c>
      <c r="F69" s="71">
        <v>149000</v>
      </c>
      <c r="G69" s="69">
        <v>0</v>
      </c>
      <c r="H69" s="69">
        <v>149000</v>
      </c>
      <c r="I69" s="69">
        <v>0</v>
      </c>
      <c r="J69" s="69">
        <v>0</v>
      </c>
      <c r="K69" s="69">
        <v>0</v>
      </c>
      <c r="L69" s="69">
        <v>0</v>
      </c>
      <c r="M69" s="69">
        <v>0</v>
      </c>
      <c r="N69" s="71">
        <v>0</v>
      </c>
      <c r="O69" s="69">
        <v>0</v>
      </c>
      <c r="P69" s="69">
        <v>0</v>
      </c>
      <c r="Q69" s="69">
        <v>0</v>
      </c>
      <c r="R69" s="69">
        <v>0</v>
      </c>
      <c r="S69" s="278"/>
      <c r="T69" s="293"/>
    </row>
    <row r="70" spans="1:20" s="108" customFormat="1" ht="37.5">
      <c r="A70" s="65"/>
      <c r="B70" s="65"/>
      <c r="C70" s="65">
        <v>4350</v>
      </c>
      <c r="D70" s="64" t="s">
        <v>301</v>
      </c>
      <c r="E70" s="69">
        <v>780</v>
      </c>
      <c r="F70" s="71">
        <v>780</v>
      </c>
      <c r="G70" s="69">
        <v>0</v>
      </c>
      <c r="H70" s="69">
        <v>780</v>
      </c>
      <c r="I70" s="69">
        <v>0</v>
      </c>
      <c r="J70" s="69">
        <v>0</v>
      </c>
      <c r="K70" s="69">
        <v>0</v>
      </c>
      <c r="L70" s="69">
        <v>0</v>
      </c>
      <c r="M70" s="69">
        <v>0</v>
      </c>
      <c r="N70" s="71">
        <v>0</v>
      </c>
      <c r="O70" s="69">
        <v>0</v>
      </c>
      <c r="P70" s="69">
        <v>0</v>
      </c>
      <c r="Q70" s="69">
        <v>0</v>
      </c>
      <c r="R70" s="69">
        <v>0</v>
      </c>
      <c r="S70" s="278"/>
      <c r="T70" s="293"/>
    </row>
    <row r="71" spans="1:20" s="108" customFormat="1" ht="56.25">
      <c r="A71" s="65"/>
      <c r="B71" s="65"/>
      <c r="C71" s="65">
        <v>4360</v>
      </c>
      <c r="D71" s="64" t="s">
        <v>302</v>
      </c>
      <c r="E71" s="69">
        <v>6800</v>
      </c>
      <c r="F71" s="71">
        <v>6800</v>
      </c>
      <c r="G71" s="69">
        <v>0</v>
      </c>
      <c r="H71" s="69">
        <v>6800</v>
      </c>
      <c r="I71" s="69">
        <v>0</v>
      </c>
      <c r="J71" s="69">
        <v>0</v>
      </c>
      <c r="K71" s="69">
        <v>0</v>
      </c>
      <c r="L71" s="69">
        <v>0</v>
      </c>
      <c r="M71" s="69">
        <v>0</v>
      </c>
      <c r="N71" s="71">
        <v>0</v>
      </c>
      <c r="O71" s="69">
        <v>0</v>
      </c>
      <c r="P71" s="69">
        <v>0</v>
      </c>
      <c r="Q71" s="69">
        <v>0</v>
      </c>
      <c r="R71" s="69">
        <v>0</v>
      </c>
      <c r="S71" s="278"/>
      <c r="T71" s="293"/>
    </row>
    <row r="72" spans="1:20" s="108" customFormat="1" ht="56.25">
      <c r="A72" s="65"/>
      <c r="B72" s="65"/>
      <c r="C72" s="65">
        <v>4370</v>
      </c>
      <c r="D72" s="64" t="s">
        <v>303</v>
      </c>
      <c r="E72" s="69">
        <v>14500</v>
      </c>
      <c r="F72" s="71">
        <v>14500</v>
      </c>
      <c r="G72" s="69">
        <v>0</v>
      </c>
      <c r="H72" s="69">
        <v>14500</v>
      </c>
      <c r="I72" s="69">
        <v>0</v>
      </c>
      <c r="J72" s="69">
        <v>0</v>
      </c>
      <c r="K72" s="69">
        <v>0</v>
      </c>
      <c r="L72" s="69">
        <v>0</v>
      </c>
      <c r="M72" s="69">
        <v>0</v>
      </c>
      <c r="N72" s="71">
        <v>0</v>
      </c>
      <c r="O72" s="69">
        <v>0</v>
      </c>
      <c r="P72" s="69">
        <v>0</v>
      </c>
      <c r="Q72" s="69">
        <v>0</v>
      </c>
      <c r="R72" s="69">
        <v>0</v>
      </c>
      <c r="S72" s="278"/>
      <c r="T72" s="293"/>
    </row>
    <row r="73" spans="1:20" s="108" customFormat="1">
      <c r="A73" s="65"/>
      <c r="B73" s="65"/>
      <c r="C73" s="65">
        <v>4410</v>
      </c>
      <c r="D73" s="64" t="s">
        <v>304</v>
      </c>
      <c r="E73" s="69">
        <v>23000</v>
      </c>
      <c r="F73" s="71">
        <v>23000</v>
      </c>
      <c r="G73" s="69">
        <v>0</v>
      </c>
      <c r="H73" s="69">
        <v>23000</v>
      </c>
      <c r="I73" s="69">
        <v>0</v>
      </c>
      <c r="J73" s="69">
        <v>0</v>
      </c>
      <c r="K73" s="69">
        <v>0</v>
      </c>
      <c r="L73" s="69">
        <v>0</v>
      </c>
      <c r="M73" s="69">
        <v>0</v>
      </c>
      <c r="N73" s="71">
        <v>0</v>
      </c>
      <c r="O73" s="69">
        <v>0</v>
      </c>
      <c r="P73" s="69">
        <v>0</v>
      </c>
      <c r="Q73" s="69">
        <v>0</v>
      </c>
      <c r="R73" s="69">
        <v>0</v>
      </c>
      <c r="S73" s="278"/>
      <c r="T73" s="293"/>
    </row>
    <row r="74" spans="1:20" s="108" customFormat="1">
      <c r="A74" s="65"/>
      <c r="B74" s="65"/>
      <c r="C74" s="65">
        <v>4430</v>
      </c>
      <c r="D74" s="64" t="s">
        <v>265</v>
      </c>
      <c r="E74" s="69">
        <v>28000</v>
      </c>
      <c r="F74" s="71">
        <v>28000</v>
      </c>
      <c r="G74" s="69">
        <v>0</v>
      </c>
      <c r="H74" s="69">
        <v>28000</v>
      </c>
      <c r="I74" s="69">
        <v>0</v>
      </c>
      <c r="J74" s="69">
        <v>0</v>
      </c>
      <c r="K74" s="69">
        <v>0</v>
      </c>
      <c r="L74" s="69">
        <v>0</v>
      </c>
      <c r="M74" s="69">
        <v>0</v>
      </c>
      <c r="N74" s="71">
        <v>0</v>
      </c>
      <c r="O74" s="69">
        <v>0</v>
      </c>
      <c r="P74" s="69">
        <v>0</v>
      </c>
      <c r="Q74" s="69">
        <v>0</v>
      </c>
      <c r="R74" s="69">
        <v>0</v>
      </c>
      <c r="S74" s="278"/>
      <c r="T74" s="293"/>
    </row>
    <row r="75" spans="1:20" s="108" customFormat="1" ht="56.25">
      <c r="A75" s="65"/>
      <c r="B75" s="65"/>
      <c r="C75" s="65">
        <v>4440</v>
      </c>
      <c r="D75" s="64" t="s">
        <v>305</v>
      </c>
      <c r="E75" s="69">
        <v>33414</v>
      </c>
      <c r="F75" s="71">
        <v>33414</v>
      </c>
      <c r="G75" s="69">
        <v>0</v>
      </c>
      <c r="H75" s="69">
        <v>33414</v>
      </c>
      <c r="I75" s="69">
        <v>0</v>
      </c>
      <c r="J75" s="69">
        <v>0</v>
      </c>
      <c r="K75" s="69">
        <v>0</v>
      </c>
      <c r="L75" s="69">
        <v>0</v>
      </c>
      <c r="M75" s="69">
        <v>0</v>
      </c>
      <c r="N75" s="71">
        <v>0</v>
      </c>
      <c r="O75" s="69">
        <v>0</v>
      </c>
      <c r="P75" s="69">
        <v>0</v>
      </c>
      <c r="Q75" s="69">
        <v>0</v>
      </c>
      <c r="R75" s="69">
        <v>0</v>
      </c>
      <c r="S75" s="278"/>
      <c r="T75" s="293"/>
    </row>
    <row r="76" spans="1:20" s="108" customFormat="1" ht="56.25">
      <c r="A76" s="65"/>
      <c r="B76" s="65"/>
      <c r="C76" s="65">
        <v>4700</v>
      </c>
      <c r="D76" s="64" t="s">
        <v>306</v>
      </c>
      <c r="E76" s="69">
        <v>13300</v>
      </c>
      <c r="F76" s="71">
        <v>13300</v>
      </c>
      <c r="G76" s="69">
        <v>0</v>
      </c>
      <c r="H76" s="69">
        <v>13300</v>
      </c>
      <c r="I76" s="69">
        <v>0</v>
      </c>
      <c r="J76" s="69">
        <v>0</v>
      </c>
      <c r="K76" s="69">
        <v>0</v>
      </c>
      <c r="L76" s="69">
        <v>0</v>
      </c>
      <c r="M76" s="69">
        <v>0</v>
      </c>
      <c r="N76" s="71">
        <v>0</v>
      </c>
      <c r="O76" s="69">
        <v>0</v>
      </c>
      <c r="P76" s="69">
        <v>0</v>
      </c>
      <c r="Q76" s="69">
        <v>0</v>
      </c>
      <c r="R76" s="69">
        <v>0</v>
      </c>
      <c r="S76" s="278"/>
      <c r="T76" s="293"/>
    </row>
    <row r="77" spans="1:20" s="108" customFormat="1" ht="56.25">
      <c r="A77" s="65"/>
      <c r="B77" s="65"/>
      <c r="C77" s="65">
        <v>6060</v>
      </c>
      <c r="D77" s="64" t="s">
        <v>307</v>
      </c>
      <c r="E77" s="69">
        <v>22500</v>
      </c>
      <c r="F77" s="71"/>
      <c r="G77" s="69">
        <v>0</v>
      </c>
      <c r="H77" s="69">
        <v>0</v>
      </c>
      <c r="I77" s="69">
        <v>0</v>
      </c>
      <c r="J77" s="69">
        <v>0</v>
      </c>
      <c r="K77" s="69">
        <v>0</v>
      </c>
      <c r="L77" s="69">
        <v>0</v>
      </c>
      <c r="M77" s="69">
        <v>0</v>
      </c>
      <c r="N77" s="71">
        <v>22500</v>
      </c>
      <c r="O77" s="69">
        <v>22500</v>
      </c>
      <c r="P77" s="68">
        <v>0</v>
      </c>
      <c r="Q77" s="68">
        <v>0</v>
      </c>
      <c r="R77" s="68">
        <v>0</v>
      </c>
      <c r="S77" s="278"/>
      <c r="T77" s="293"/>
    </row>
    <row r="78" spans="1:20" s="107" customFormat="1" ht="37.5">
      <c r="A78" s="72"/>
      <c r="B78" s="72">
        <v>75075</v>
      </c>
      <c r="C78" s="72"/>
      <c r="D78" s="63" t="s">
        <v>308</v>
      </c>
      <c r="E78" s="67">
        <f t="shared" ref="E78:R78" si="15">SUM(E79:E80)</f>
        <v>28500</v>
      </c>
      <c r="F78" s="67">
        <f t="shared" si="15"/>
        <v>28500</v>
      </c>
      <c r="G78" s="67">
        <f t="shared" si="15"/>
        <v>0</v>
      </c>
      <c r="H78" s="67">
        <f t="shared" si="15"/>
        <v>28500</v>
      </c>
      <c r="I78" s="67">
        <f t="shared" si="15"/>
        <v>0</v>
      </c>
      <c r="J78" s="67">
        <f t="shared" si="15"/>
        <v>0</v>
      </c>
      <c r="K78" s="67">
        <f t="shared" si="15"/>
        <v>0</v>
      </c>
      <c r="L78" s="67">
        <f t="shared" si="15"/>
        <v>0</v>
      </c>
      <c r="M78" s="67">
        <f t="shared" si="15"/>
        <v>0</v>
      </c>
      <c r="N78" s="67">
        <f t="shared" si="15"/>
        <v>0</v>
      </c>
      <c r="O78" s="67">
        <f t="shared" si="15"/>
        <v>0</v>
      </c>
      <c r="P78" s="67">
        <f t="shared" si="15"/>
        <v>0</v>
      </c>
      <c r="Q78" s="67">
        <f t="shared" si="15"/>
        <v>0</v>
      </c>
      <c r="R78" s="67">
        <f t="shared" si="15"/>
        <v>0</v>
      </c>
      <c r="S78" s="277"/>
      <c r="T78" s="292"/>
    </row>
    <row r="79" spans="1:20" s="108" customFormat="1" ht="37.5">
      <c r="A79" s="76"/>
      <c r="B79" s="76"/>
      <c r="C79" s="65">
        <v>4210</v>
      </c>
      <c r="D79" s="64" t="s">
        <v>259</v>
      </c>
      <c r="E79" s="69">
        <v>13000</v>
      </c>
      <c r="F79" s="71">
        <v>13000</v>
      </c>
      <c r="G79" s="69"/>
      <c r="H79" s="69">
        <v>13000</v>
      </c>
      <c r="I79" s="69"/>
      <c r="J79" s="69"/>
      <c r="K79" s="69"/>
      <c r="L79" s="69"/>
      <c r="M79" s="69"/>
      <c r="N79" s="71"/>
      <c r="O79" s="69"/>
      <c r="P79" s="69"/>
      <c r="Q79" s="69"/>
      <c r="R79" s="69"/>
      <c r="S79" s="278"/>
      <c r="T79" s="293"/>
    </row>
    <row r="80" spans="1:20" s="108" customFormat="1">
      <c r="A80" s="76"/>
      <c r="B80" s="65"/>
      <c r="C80" s="65">
        <v>4300</v>
      </c>
      <c r="D80" s="64" t="s">
        <v>285</v>
      </c>
      <c r="E80" s="69">
        <v>15500</v>
      </c>
      <c r="F80" s="71">
        <v>15500</v>
      </c>
      <c r="G80" s="69"/>
      <c r="H80" s="69">
        <v>15500</v>
      </c>
      <c r="I80" s="69"/>
      <c r="J80" s="69"/>
      <c r="K80" s="69"/>
      <c r="L80" s="69"/>
      <c r="M80" s="69"/>
      <c r="N80" s="71"/>
      <c r="O80" s="69"/>
      <c r="P80" s="69"/>
      <c r="Q80" s="69"/>
      <c r="R80" s="69"/>
      <c r="S80" s="278"/>
      <c r="T80" s="293"/>
    </row>
    <row r="81" spans="1:20" s="107" customFormat="1">
      <c r="A81" s="72"/>
      <c r="B81" s="72">
        <v>75095</v>
      </c>
      <c r="C81" s="72"/>
      <c r="D81" s="63" t="s">
        <v>21</v>
      </c>
      <c r="E81" s="67">
        <f t="shared" ref="E81:R81" si="16">SUM(E82:E91)</f>
        <v>280236</v>
      </c>
      <c r="F81" s="67">
        <f t="shared" si="16"/>
        <v>280236</v>
      </c>
      <c r="G81" s="67">
        <f t="shared" si="16"/>
        <v>18350</v>
      </c>
      <c r="H81" s="67">
        <f t="shared" si="16"/>
        <v>261886</v>
      </c>
      <c r="I81" s="67">
        <f t="shared" si="16"/>
        <v>0</v>
      </c>
      <c r="J81" s="67">
        <f t="shared" si="16"/>
        <v>0</v>
      </c>
      <c r="K81" s="67">
        <f t="shared" si="16"/>
        <v>0</v>
      </c>
      <c r="L81" s="67">
        <f t="shared" si="16"/>
        <v>0</v>
      </c>
      <c r="M81" s="67">
        <f t="shared" si="16"/>
        <v>0</v>
      </c>
      <c r="N81" s="67">
        <f t="shared" si="16"/>
        <v>0</v>
      </c>
      <c r="O81" s="67">
        <f t="shared" si="16"/>
        <v>0</v>
      </c>
      <c r="P81" s="67">
        <f t="shared" si="16"/>
        <v>0</v>
      </c>
      <c r="Q81" s="67">
        <f t="shared" si="16"/>
        <v>0</v>
      </c>
      <c r="R81" s="67">
        <f t="shared" si="16"/>
        <v>0</v>
      </c>
      <c r="S81" s="277"/>
      <c r="T81" s="292"/>
    </row>
    <row r="82" spans="1:20" s="108" customFormat="1" ht="37.5">
      <c r="A82" s="76"/>
      <c r="B82" s="76"/>
      <c r="C82" s="65">
        <v>4110</v>
      </c>
      <c r="D82" s="64" t="s">
        <v>267</v>
      </c>
      <c r="E82" s="69">
        <v>300</v>
      </c>
      <c r="F82" s="71">
        <v>300</v>
      </c>
      <c r="G82" s="69">
        <v>300</v>
      </c>
      <c r="H82" s="69">
        <v>0</v>
      </c>
      <c r="I82" s="69">
        <v>0</v>
      </c>
      <c r="J82" s="69">
        <v>0</v>
      </c>
      <c r="K82" s="69">
        <v>0</v>
      </c>
      <c r="L82" s="69">
        <v>0</v>
      </c>
      <c r="M82" s="69">
        <v>0</v>
      </c>
      <c r="N82" s="71">
        <v>0</v>
      </c>
      <c r="O82" s="69">
        <v>0</v>
      </c>
      <c r="P82" s="69">
        <v>0</v>
      </c>
      <c r="Q82" s="69">
        <v>0</v>
      </c>
      <c r="R82" s="69">
        <v>0</v>
      </c>
      <c r="S82" s="278"/>
      <c r="T82" s="293"/>
    </row>
    <row r="83" spans="1:20" s="108" customFormat="1">
      <c r="A83" s="76"/>
      <c r="B83" s="76"/>
      <c r="C83" s="65">
        <v>4120</v>
      </c>
      <c r="D83" s="64" t="s">
        <v>297</v>
      </c>
      <c r="E83" s="69">
        <v>50</v>
      </c>
      <c r="F83" s="71">
        <v>50</v>
      </c>
      <c r="G83" s="69">
        <v>50</v>
      </c>
      <c r="H83" s="69">
        <v>0</v>
      </c>
      <c r="I83" s="69">
        <v>0</v>
      </c>
      <c r="J83" s="69">
        <v>0</v>
      </c>
      <c r="K83" s="69">
        <v>0</v>
      </c>
      <c r="L83" s="69">
        <v>0</v>
      </c>
      <c r="M83" s="69">
        <v>0</v>
      </c>
      <c r="N83" s="71">
        <v>0</v>
      </c>
      <c r="O83" s="69">
        <v>0</v>
      </c>
      <c r="P83" s="69">
        <v>0</v>
      </c>
      <c r="Q83" s="69">
        <v>0</v>
      </c>
      <c r="R83" s="69">
        <v>0</v>
      </c>
      <c r="S83" s="278"/>
      <c r="T83" s="293"/>
    </row>
    <row r="84" spans="1:20" s="108" customFormat="1">
      <c r="A84" s="76"/>
      <c r="B84" s="76"/>
      <c r="C84" s="65">
        <v>4140</v>
      </c>
      <c r="D84" s="64" t="s">
        <v>310</v>
      </c>
      <c r="E84" s="69">
        <v>20000</v>
      </c>
      <c r="F84" s="71">
        <v>20000</v>
      </c>
      <c r="G84" s="69">
        <v>0</v>
      </c>
      <c r="H84" s="69">
        <v>20000</v>
      </c>
      <c r="I84" s="69">
        <v>0</v>
      </c>
      <c r="J84" s="69">
        <v>0</v>
      </c>
      <c r="K84" s="69">
        <v>0</v>
      </c>
      <c r="L84" s="69">
        <v>0</v>
      </c>
      <c r="M84" s="69">
        <v>0</v>
      </c>
      <c r="N84" s="71">
        <v>0</v>
      </c>
      <c r="O84" s="69">
        <v>0</v>
      </c>
      <c r="P84" s="69">
        <v>0</v>
      </c>
      <c r="Q84" s="69">
        <v>0</v>
      </c>
      <c r="R84" s="69">
        <v>0</v>
      </c>
      <c r="S84" s="278"/>
      <c r="T84" s="293"/>
    </row>
    <row r="85" spans="1:20" s="108" customFormat="1" ht="37.5">
      <c r="A85" s="76"/>
      <c r="B85" s="76"/>
      <c r="C85" s="65">
        <v>4170</v>
      </c>
      <c r="D85" s="64" t="s">
        <v>258</v>
      </c>
      <c r="E85" s="69">
        <v>18000</v>
      </c>
      <c r="F85" s="71">
        <v>18000</v>
      </c>
      <c r="G85" s="69">
        <v>18000</v>
      </c>
      <c r="H85" s="69">
        <v>0</v>
      </c>
      <c r="I85" s="69">
        <v>0</v>
      </c>
      <c r="J85" s="69">
        <v>0</v>
      </c>
      <c r="K85" s="69">
        <v>0</v>
      </c>
      <c r="L85" s="69">
        <v>0</v>
      </c>
      <c r="M85" s="69">
        <v>0</v>
      </c>
      <c r="N85" s="71">
        <v>0</v>
      </c>
      <c r="O85" s="69">
        <v>0</v>
      </c>
      <c r="P85" s="69">
        <v>0</v>
      </c>
      <c r="Q85" s="69">
        <v>0</v>
      </c>
      <c r="R85" s="69">
        <v>0</v>
      </c>
      <c r="S85" s="278"/>
      <c r="T85" s="293"/>
    </row>
    <row r="86" spans="1:20" s="108" customFormat="1" ht="37.5">
      <c r="A86" s="76"/>
      <c r="B86" s="76"/>
      <c r="C86" s="65">
        <v>4210</v>
      </c>
      <c r="D86" s="64" t="s">
        <v>259</v>
      </c>
      <c r="E86" s="69">
        <v>156356</v>
      </c>
      <c r="F86" s="71">
        <v>156356</v>
      </c>
      <c r="G86" s="69">
        <v>0</v>
      </c>
      <c r="H86" s="69">
        <v>156356</v>
      </c>
      <c r="I86" s="69">
        <v>0</v>
      </c>
      <c r="J86" s="69">
        <v>0</v>
      </c>
      <c r="K86" s="69">
        <v>0</v>
      </c>
      <c r="L86" s="69">
        <v>0</v>
      </c>
      <c r="M86" s="69">
        <v>0</v>
      </c>
      <c r="N86" s="71">
        <v>0</v>
      </c>
      <c r="O86" s="69">
        <v>0</v>
      </c>
      <c r="P86" s="69">
        <v>0</v>
      </c>
      <c r="Q86" s="69">
        <v>0</v>
      </c>
      <c r="R86" s="69">
        <v>0</v>
      </c>
      <c r="S86" s="278"/>
      <c r="T86" s="293"/>
    </row>
    <row r="87" spans="1:20" s="108" customFormat="1">
      <c r="A87" s="65"/>
      <c r="B87" s="65"/>
      <c r="C87" s="65">
        <v>4260</v>
      </c>
      <c r="D87" s="64" t="s">
        <v>311</v>
      </c>
      <c r="E87" s="69">
        <v>7000</v>
      </c>
      <c r="F87" s="71">
        <v>7000</v>
      </c>
      <c r="G87" s="69">
        <v>0</v>
      </c>
      <c r="H87" s="69">
        <v>7000</v>
      </c>
      <c r="I87" s="69">
        <v>0</v>
      </c>
      <c r="J87" s="69">
        <v>0</v>
      </c>
      <c r="K87" s="69">
        <v>0</v>
      </c>
      <c r="L87" s="69">
        <v>0</v>
      </c>
      <c r="M87" s="69">
        <v>0</v>
      </c>
      <c r="N87" s="71">
        <v>0</v>
      </c>
      <c r="O87" s="69">
        <v>0</v>
      </c>
      <c r="P87" s="69">
        <v>0</v>
      </c>
      <c r="Q87" s="69">
        <v>0</v>
      </c>
      <c r="R87" s="69">
        <v>0</v>
      </c>
      <c r="S87" s="278"/>
      <c r="T87" s="293"/>
    </row>
    <row r="88" spans="1:20" s="108" customFormat="1">
      <c r="A88" s="65"/>
      <c r="B88" s="65"/>
      <c r="C88" s="65">
        <v>4270</v>
      </c>
      <c r="D88" s="64" t="s">
        <v>269</v>
      </c>
      <c r="E88" s="69">
        <v>25000</v>
      </c>
      <c r="F88" s="71">
        <v>25000</v>
      </c>
      <c r="G88" s="69">
        <v>0</v>
      </c>
      <c r="H88" s="69">
        <v>25000</v>
      </c>
      <c r="I88" s="69">
        <v>0</v>
      </c>
      <c r="J88" s="69">
        <v>0</v>
      </c>
      <c r="K88" s="69">
        <v>0</v>
      </c>
      <c r="L88" s="69">
        <v>0</v>
      </c>
      <c r="M88" s="69">
        <v>0</v>
      </c>
      <c r="N88" s="71">
        <v>0</v>
      </c>
      <c r="O88" s="69">
        <v>0</v>
      </c>
      <c r="P88" s="69">
        <v>0</v>
      </c>
      <c r="Q88" s="69">
        <v>0</v>
      </c>
      <c r="R88" s="69">
        <v>0</v>
      </c>
      <c r="S88" s="278"/>
      <c r="T88" s="293"/>
    </row>
    <row r="89" spans="1:20" s="108" customFormat="1">
      <c r="A89" s="65"/>
      <c r="B89" s="65"/>
      <c r="C89" s="65">
        <v>4300</v>
      </c>
      <c r="D89" s="64" t="s">
        <v>285</v>
      </c>
      <c r="E89" s="69">
        <v>33730</v>
      </c>
      <c r="F89" s="71">
        <v>33730</v>
      </c>
      <c r="G89" s="69">
        <v>0</v>
      </c>
      <c r="H89" s="69">
        <v>33730</v>
      </c>
      <c r="I89" s="69">
        <v>0</v>
      </c>
      <c r="J89" s="69">
        <v>0</v>
      </c>
      <c r="K89" s="69">
        <v>0</v>
      </c>
      <c r="L89" s="69">
        <v>0</v>
      </c>
      <c r="M89" s="69">
        <v>0</v>
      </c>
      <c r="N89" s="71">
        <v>0</v>
      </c>
      <c r="O89" s="69">
        <v>0</v>
      </c>
      <c r="P89" s="69">
        <v>0</v>
      </c>
      <c r="Q89" s="69">
        <v>0</v>
      </c>
      <c r="R89" s="69">
        <v>0</v>
      </c>
      <c r="S89" s="278"/>
      <c r="T89" s="293"/>
    </row>
    <row r="90" spans="1:20" s="108" customFormat="1" ht="37.5">
      <c r="A90" s="65"/>
      <c r="B90" s="65"/>
      <c r="C90" s="65">
        <v>4350</v>
      </c>
      <c r="D90" s="64" t="s">
        <v>301</v>
      </c>
      <c r="E90" s="69">
        <v>300</v>
      </c>
      <c r="F90" s="71">
        <v>300</v>
      </c>
      <c r="G90" s="69">
        <v>0</v>
      </c>
      <c r="H90" s="69">
        <v>300</v>
      </c>
      <c r="I90" s="69">
        <v>0</v>
      </c>
      <c r="J90" s="69">
        <v>0</v>
      </c>
      <c r="K90" s="69">
        <v>0</v>
      </c>
      <c r="L90" s="69">
        <v>0</v>
      </c>
      <c r="M90" s="69">
        <v>0</v>
      </c>
      <c r="N90" s="71">
        <v>0</v>
      </c>
      <c r="O90" s="69">
        <v>0</v>
      </c>
      <c r="P90" s="69">
        <v>0</v>
      </c>
      <c r="Q90" s="69">
        <v>0</v>
      </c>
      <c r="R90" s="69">
        <v>0</v>
      </c>
      <c r="S90" s="278"/>
      <c r="T90" s="293"/>
    </row>
    <row r="91" spans="1:20" s="108" customFormat="1">
      <c r="A91" s="65"/>
      <c r="B91" s="65"/>
      <c r="C91" s="65">
        <v>4430</v>
      </c>
      <c r="D91" s="64" t="s">
        <v>312</v>
      </c>
      <c r="E91" s="69">
        <v>19500</v>
      </c>
      <c r="F91" s="71">
        <v>19500</v>
      </c>
      <c r="G91" s="69">
        <v>0</v>
      </c>
      <c r="H91" s="69">
        <v>19500</v>
      </c>
      <c r="I91" s="69">
        <v>0</v>
      </c>
      <c r="J91" s="69">
        <v>0</v>
      </c>
      <c r="K91" s="69">
        <v>0</v>
      </c>
      <c r="L91" s="69">
        <v>0</v>
      </c>
      <c r="M91" s="69">
        <v>0</v>
      </c>
      <c r="N91" s="71">
        <v>0</v>
      </c>
      <c r="O91" s="69">
        <v>0</v>
      </c>
      <c r="P91" s="69">
        <v>0</v>
      </c>
      <c r="Q91" s="69">
        <v>0</v>
      </c>
      <c r="R91" s="69">
        <v>0</v>
      </c>
      <c r="S91" s="278"/>
      <c r="T91" s="293"/>
    </row>
    <row r="92" spans="1:20" s="263" customFormat="1" ht="93.75">
      <c r="A92" s="260">
        <v>751</v>
      </c>
      <c r="B92" s="260"/>
      <c r="C92" s="260"/>
      <c r="D92" s="261" t="s">
        <v>313</v>
      </c>
      <c r="E92" s="262">
        <f>E93</f>
        <v>910</v>
      </c>
      <c r="F92" s="266">
        <f t="shared" ref="F92:R92" si="17">F93</f>
        <v>910</v>
      </c>
      <c r="G92" s="266">
        <f t="shared" si="17"/>
        <v>300</v>
      </c>
      <c r="H92" s="266">
        <f t="shared" si="17"/>
        <v>610</v>
      </c>
      <c r="I92" s="266">
        <f t="shared" si="17"/>
        <v>0</v>
      </c>
      <c r="J92" s="266">
        <f t="shared" si="17"/>
        <v>0</v>
      </c>
      <c r="K92" s="266">
        <f t="shared" si="17"/>
        <v>0</v>
      </c>
      <c r="L92" s="266">
        <f t="shared" si="17"/>
        <v>0</v>
      </c>
      <c r="M92" s="266">
        <f t="shared" si="17"/>
        <v>0</v>
      </c>
      <c r="N92" s="266">
        <f t="shared" si="17"/>
        <v>0</v>
      </c>
      <c r="O92" s="266">
        <f t="shared" si="17"/>
        <v>0</v>
      </c>
      <c r="P92" s="266">
        <f t="shared" si="17"/>
        <v>0</v>
      </c>
      <c r="Q92" s="266">
        <f t="shared" si="17"/>
        <v>0</v>
      </c>
      <c r="R92" s="266">
        <f t="shared" si="17"/>
        <v>0</v>
      </c>
      <c r="S92" s="280" t="e">
        <f>S93+#REF!+#REF!</f>
        <v>#REF!</v>
      </c>
      <c r="T92" s="292"/>
    </row>
    <row r="93" spans="1:20" s="107" customFormat="1" ht="56.25">
      <c r="A93" s="72"/>
      <c r="B93" s="72">
        <v>75101</v>
      </c>
      <c r="C93" s="72"/>
      <c r="D93" s="63" t="s">
        <v>314</v>
      </c>
      <c r="E93" s="67">
        <f t="shared" ref="E93:R93" si="18">SUM(E94:E95)</f>
        <v>910</v>
      </c>
      <c r="F93" s="67">
        <f t="shared" si="18"/>
        <v>910</v>
      </c>
      <c r="G93" s="67">
        <f t="shared" si="18"/>
        <v>300</v>
      </c>
      <c r="H93" s="67">
        <f t="shared" si="18"/>
        <v>610</v>
      </c>
      <c r="I93" s="67">
        <f t="shared" si="18"/>
        <v>0</v>
      </c>
      <c r="J93" s="67">
        <f t="shared" si="18"/>
        <v>0</v>
      </c>
      <c r="K93" s="67">
        <f t="shared" si="18"/>
        <v>0</v>
      </c>
      <c r="L93" s="67">
        <f t="shared" si="18"/>
        <v>0</v>
      </c>
      <c r="M93" s="67">
        <f t="shared" si="18"/>
        <v>0</v>
      </c>
      <c r="N93" s="67">
        <f t="shared" si="18"/>
        <v>0</v>
      </c>
      <c r="O93" s="67">
        <f t="shared" si="18"/>
        <v>0</v>
      </c>
      <c r="P93" s="67">
        <f t="shared" si="18"/>
        <v>0</v>
      </c>
      <c r="Q93" s="67">
        <f t="shared" si="18"/>
        <v>0</v>
      </c>
      <c r="R93" s="67">
        <f t="shared" si="18"/>
        <v>0</v>
      </c>
      <c r="S93" s="277"/>
      <c r="T93" s="292"/>
    </row>
    <row r="94" spans="1:20" s="108" customFormat="1" ht="37.5">
      <c r="A94" s="76"/>
      <c r="B94" s="76"/>
      <c r="C94" s="65">
        <v>4170</v>
      </c>
      <c r="D94" s="64" t="s">
        <v>258</v>
      </c>
      <c r="E94" s="69">
        <v>300</v>
      </c>
      <c r="F94" s="71">
        <v>300</v>
      </c>
      <c r="G94" s="69">
        <v>300</v>
      </c>
      <c r="H94" s="69">
        <v>0</v>
      </c>
      <c r="I94" s="69">
        <v>0</v>
      </c>
      <c r="J94" s="69">
        <v>0</v>
      </c>
      <c r="K94" s="69">
        <v>0</v>
      </c>
      <c r="L94" s="69">
        <v>0</v>
      </c>
      <c r="M94" s="69">
        <v>0</v>
      </c>
      <c r="N94" s="71">
        <v>0</v>
      </c>
      <c r="O94" s="69">
        <v>0</v>
      </c>
      <c r="P94" s="69">
        <v>0</v>
      </c>
      <c r="Q94" s="69">
        <v>0</v>
      </c>
      <c r="R94" s="69">
        <v>0</v>
      </c>
      <c r="S94" s="278"/>
      <c r="T94" s="293"/>
    </row>
    <row r="95" spans="1:20" s="108" customFormat="1" ht="37.5">
      <c r="A95" s="76"/>
      <c r="B95" s="76"/>
      <c r="C95" s="65">
        <v>4210</v>
      </c>
      <c r="D95" s="64" t="s">
        <v>259</v>
      </c>
      <c r="E95" s="69">
        <v>610</v>
      </c>
      <c r="F95" s="71">
        <v>610</v>
      </c>
      <c r="G95" s="69">
        <v>0</v>
      </c>
      <c r="H95" s="69">
        <v>610</v>
      </c>
      <c r="I95" s="69">
        <v>0</v>
      </c>
      <c r="J95" s="69">
        <v>0</v>
      </c>
      <c r="K95" s="69">
        <v>0</v>
      </c>
      <c r="L95" s="69">
        <v>0</v>
      </c>
      <c r="M95" s="69">
        <v>0</v>
      </c>
      <c r="N95" s="71">
        <v>0</v>
      </c>
      <c r="O95" s="69">
        <v>0</v>
      </c>
      <c r="P95" s="69">
        <v>0</v>
      </c>
      <c r="Q95" s="69">
        <v>0</v>
      </c>
      <c r="R95" s="69">
        <v>0</v>
      </c>
      <c r="S95" s="278"/>
      <c r="T95" s="293"/>
    </row>
    <row r="96" spans="1:20" s="263" customFormat="1" ht="18.75" customHeight="1">
      <c r="A96" s="382">
        <v>754</v>
      </c>
      <c r="B96" s="382"/>
      <c r="C96" s="382"/>
      <c r="D96" s="261" t="s">
        <v>316</v>
      </c>
      <c r="E96" s="380">
        <f>E98+E110+E118</f>
        <v>205402</v>
      </c>
      <c r="F96" s="380">
        <f t="shared" ref="F96:R96" si="19">F98+F110+F118</f>
        <v>205402</v>
      </c>
      <c r="G96" s="380">
        <f t="shared" si="19"/>
        <v>17205</v>
      </c>
      <c r="H96" s="380">
        <f t="shared" si="19"/>
        <v>144997</v>
      </c>
      <c r="I96" s="380">
        <f t="shared" si="19"/>
        <v>0</v>
      </c>
      <c r="J96" s="380">
        <f t="shared" si="19"/>
        <v>43200</v>
      </c>
      <c r="K96" s="380">
        <f t="shared" si="19"/>
        <v>0</v>
      </c>
      <c r="L96" s="380">
        <f t="shared" si="19"/>
        <v>0</v>
      </c>
      <c r="M96" s="380">
        <f t="shared" si="19"/>
        <v>0</v>
      </c>
      <c r="N96" s="380">
        <f t="shared" si="19"/>
        <v>0</v>
      </c>
      <c r="O96" s="380">
        <f t="shared" si="19"/>
        <v>0</v>
      </c>
      <c r="P96" s="380">
        <f t="shared" si="19"/>
        <v>0</v>
      </c>
      <c r="Q96" s="380">
        <f t="shared" si="19"/>
        <v>0</v>
      </c>
      <c r="R96" s="380">
        <f t="shared" si="19"/>
        <v>0</v>
      </c>
      <c r="S96" s="276"/>
      <c r="T96" s="292"/>
    </row>
    <row r="97" spans="1:20" s="263" customFormat="1" ht="37.5">
      <c r="A97" s="382"/>
      <c r="B97" s="382"/>
      <c r="C97" s="382"/>
      <c r="D97" s="261" t="s">
        <v>317</v>
      </c>
      <c r="E97" s="380"/>
      <c r="F97" s="380"/>
      <c r="G97" s="380"/>
      <c r="H97" s="380"/>
      <c r="I97" s="380"/>
      <c r="J97" s="380"/>
      <c r="K97" s="380"/>
      <c r="L97" s="380"/>
      <c r="M97" s="380"/>
      <c r="N97" s="380"/>
      <c r="O97" s="380"/>
      <c r="P97" s="380"/>
      <c r="Q97" s="380"/>
      <c r="R97" s="380"/>
      <c r="S97" s="276"/>
      <c r="T97" s="292"/>
    </row>
    <row r="98" spans="1:20" s="107" customFormat="1" ht="37.5">
      <c r="A98" s="72"/>
      <c r="B98" s="72">
        <v>75412</v>
      </c>
      <c r="C98" s="72"/>
      <c r="D98" s="63" t="s">
        <v>88</v>
      </c>
      <c r="E98" s="67">
        <f t="shared" ref="E98:R98" si="20">SUM(E99:E109)</f>
        <v>155895</v>
      </c>
      <c r="F98" s="67">
        <f t="shared" si="20"/>
        <v>155895</v>
      </c>
      <c r="G98" s="67">
        <f t="shared" si="20"/>
        <v>16030</v>
      </c>
      <c r="H98" s="67">
        <f t="shared" si="20"/>
        <v>96665</v>
      </c>
      <c r="I98" s="67">
        <f t="shared" si="20"/>
        <v>0</v>
      </c>
      <c r="J98" s="67">
        <f t="shared" si="20"/>
        <v>43200</v>
      </c>
      <c r="K98" s="67">
        <f t="shared" si="20"/>
        <v>0</v>
      </c>
      <c r="L98" s="67">
        <f t="shared" si="20"/>
        <v>0</v>
      </c>
      <c r="M98" s="67">
        <f t="shared" si="20"/>
        <v>0</v>
      </c>
      <c r="N98" s="67">
        <f t="shared" si="20"/>
        <v>0</v>
      </c>
      <c r="O98" s="67">
        <f t="shared" si="20"/>
        <v>0</v>
      </c>
      <c r="P98" s="67">
        <f t="shared" si="20"/>
        <v>0</v>
      </c>
      <c r="Q98" s="67">
        <f t="shared" si="20"/>
        <v>0</v>
      </c>
      <c r="R98" s="67">
        <f t="shared" si="20"/>
        <v>0</v>
      </c>
      <c r="S98" s="277"/>
      <c r="T98" s="292"/>
    </row>
    <row r="99" spans="1:20" s="108" customFormat="1" ht="37.5">
      <c r="A99" s="65"/>
      <c r="B99" s="65"/>
      <c r="C99" s="65">
        <v>3030</v>
      </c>
      <c r="D99" s="64" t="s">
        <v>318</v>
      </c>
      <c r="E99" s="69">
        <v>43200</v>
      </c>
      <c r="F99" s="71">
        <v>43200</v>
      </c>
      <c r="G99" s="69">
        <v>0</v>
      </c>
      <c r="H99" s="69">
        <v>0</v>
      </c>
      <c r="I99" s="69">
        <v>0</v>
      </c>
      <c r="J99" s="69">
        <v>43200</v>
      </c>
      <c r="K99" s="69">
        <v>0</v>
      </c>
      <c r="L99" s="69">
        <v>0</v>
      </c>
      <c r="M99" s="69">
        <v>0</v>
      </c>
      <c r="N99" s="71">
        <v>0</v>
      </c>
      <c r="O99" s="69">
        <v>0</v>
      </c>
      <c r="P99" s="69">
        <v>0</v>
      </c>
      <c r="Q99" s="69">
        <v>0</v>
      </c>
      <c r="R99" s="69">
        <v>0</v>
      </c>
      <c r="S99" s="278"/>
      <c r="T99" s="293"/>
    </row>
    <row r="100" spans="1:20" s="108" customFormat="1" ht="37.5">
      <c r="A100" s="65"/>
      <c r="B100" s="65"/>
      <c r="C100" s="65">
        <v>4110</v>
      </c>
      <c r="D100" s="64" t="s">
        <v>315</v>
      </c>
      <c r="E100" s="69">
        <v>2110</v>
      </c>
      <c r="F100" s="71">
        <v>2110</v>
      </c>
      <c r="G100" s="69">
        <v>2110</v>
      </c>
      <c r="H100" s="69">
        <v>0</v>
      </c>
      <c r="I100" s="69">
        <v>0</v>
      </c>
      <c r="J100" s="69">
        <v>0</v>
      </c>
      <c r="K100" s="69">
        <v>0</v>
      </c>
      <c r="L100" s="69">
        <v>0</v>
      </c>
      <c r="M100" s="69">
        <v>0</v>
      </c>
      <c r="N100" s="71">
        <v>0</v>
      </c>
      <c r="O100" s="69">
        <v>0</v>
      </c>
      <c r="P100" s="69">
        <v>0</v>
      </c>
      <c r="Q100" s="69">
        <v>0</v>
      </c>
      <c r="R100" s="69">
        <v>0</v>
      </c>
      <c r="S100" s="278"/>
      <c r="T100" s="293"/>
    </row>
    <row r="101" spans="1:20" s="108" customFormat="1" ht="37.5">
      <c r="A101" s="65"/>
      <c r="B101" s="65"/>
      <c r="C101" s="65">
        <v>4170</v>
      </c>
      <c r="D101" s="64" t="s">
        <v>258</v>
      </c>
      <c r="E101" s="69">
        <v>13920</v>
      </c>
      <c r="F101" s="71">
        <v>13920</v>
      </c>
      <c r="G101" s="69">
        <v>13920</v>
      </c>
      <c r="H101" s="69">
        <v>0</v>
      </c>
      <c r="I101" s="69">
        <v>0</v>
      </c>
      <c r="J101" s="69">
        <v>0</v>
      </c>
      <c r="K101" s="69">
        <v>0</v>
      </c>
      <c r="L101" s="69">
        <v>0</v>
      </c>
      <c r="M101" s="69">
        <v>0</v>
      </c>
      <c r="N101" s="71">
        <v>0</v>
      </c>
      <c r="O101" s="69">
        <v>0</v>
      </c>
      <c r="P101" s="69">
        <v>0</v>
      </c>
      <c r="Q101" s="69">
        <v>0</v>
      </c>
      <c r="R101" s="69">
        <v>0</v>
      </c>
      <c r="S101" s="278"/>
      <c r="T101" s="293"/>
    </row>
    <row r="102" spans="1:20" s="108" customFormat="1" ht="37.5">
      <c r="A102" s="65"/>
      <c r="B102" s="65"/>
      <c r="C102" s="65">
        <v>4210</v>
      </c>
      <c r="D102" s="64" t="s">
        <v>259</v>
      </c>
      <c r="E102" s="69">
        <v>40500</v>
      </c>
      <c r="F102" s="71">
        <v>40500</v>
      </c>
      <c r="G102" s="69">
        <v>0</v>
      </c>
      <c r="H102" s="69">
        <v>40500</v>
      </c>
      <c r="I102" s="69">
        <v>0</v>
      </c>
      <c r="J102" s="69">
        <v>0</v>
      </c>
      <c r="K102" s="69">
        <v>0</v>
      </c>
      <c r="L102" s="69">
        <v>0</v>
      </c>
      <c r="M102" s="69">
        <v>0</v>
      </c>
      <c r="N102" s="71">
        <v>0</v>
      </c>
      <c r="O102" s="69">
        <v>0</v>
      </c>
      <c r="P102" s="69">
        <v>0</v>
      </c>
      <c r="Q102" s="69">
        <v>0</v>
      </c>
      <c r="R102" s="69">
        <v>0</v>
      </c>
      <c r="S102" s="278"/>
      <c r="T102" s="293"/>
    </row>
    <row r="103" spans="1:20" s="108" customFormat="1">
      <c r="A103" s="65"/>
      <c r="B103" s="65"/>
      <c r="C103" s="65">
        <v>4260</v>
      </c>
      <c r="D103" s="64" t="s">
        <v>298</v>
      </c>
      <c r="E103" s="69">
        <v>20000</v>
      </c>
      <c r="F103" s="71">
        <v>20000</v>
      </c>
      <c r="G103" s="69">
        <v>0</v>
      </c>
      <c r="H103" s="69">
        <v>20000</v>
      </c>
      <c r="I103" s="69">
        <v>0</v>
      </c>
      <c r="J103" s="69">
        <v>0</v>
      </c>
      <c r="K103" s="69">
        <v>0</v>
      </c>
      <c r="L103" s="69">
        <v>0</v>
      </c>
      <c r="M103" s="69">
        <v>0</v>
      </c>
      <c r="N103" s="71">
        <v>0</v>
      </c>
      <c r="O103" s="69">
        <v>0</v>
      </c>
      <c r="P103" s="69">
        <v>0</v>
      </c>
      <c r="Q103" s="69">
        <v>0</v>
      </c>
      <c r="R103" s="69">
        <v>0</v>
      </c>
      <c r="S103" s="278"/>
      <c r="T103" s="293"/>
    </row>
    <row r="104" spans="1:20" s="108" customFormat="1">
      <c r="A104" s="65"/>
      <c r="B104" s="65"/>
      <c r="C104" s="65">
        <v>4270</v>
      </c>
      <c r="D104" s="64" t="s">
        <v>269</v>
      </c>
      <c r="E104" s="69">
        <v>3800</v>
      </c>
      <c r="F104" s="71">
        <v>3800</v>
      </c>
      <c r="G104" s="69">
        <v>0</v>
      </c>
      <c r="H104" s="69">
        <v>3800</v>
      </c>
      <c r="I104" s="69">
        <v>0</v>
      </c>
      <c r="J104" s="69">
        <v>0</v>
      </c>
      <c r="K104" s="69">
        <v>0</v>
      </c>
      <c r="L104" s="69">
        <v>0</v>
      </c>
      <c r="M104" s="69">
        <v>0</v>
      </c>
      <c r="N104" s="71">
        <v>0</v>
      </c>
      <c r="O104" s="69">
        <v>0</v>
      </c>
      <c r="P104" s="69">
        <v>0</v>
      </c>
      <c r="Q104" s="69">
        <v>0</v>
      </c>
      <c r="R104" s="69">
        <v>0</v>
      </c>
      <c r="S104" s="278"/>
      <c r="T104" s="293"/>
    </row>
    <row r="105" spans="1:20" s="108" customFormat="1">
      <c r="A105" s="65"/>
      <c r="B105" s="65"/>
      <c r="C105" s="65">
        <v>4280</v>
      </c>
      <c r="D105" s="64" t="s">
        <v>300</v>
      </c>
      <c r="E105" s="69">
        <v>1000</v>
      </c>
      <c r="F105" s="71">
        <v>1000</v>
      </c>
      <c r="G105" s="69">
        <v>0</v>
      </c>
      <c r="H105" s="69">
        <v>1000</v>
      </c>
      <c r="I105" s="69">
        <v>0</v>
      </c>
      <c r="J105" s="69">
        <v>0</v>
      </c>
      <c r="K105" s="69">
        <v>0</v>
      </c>
      <c r="L105" s="69">
        <v>0</v>
      </c>
      <c r="M105" s="69">
        <v>0</v>
      </c>
      <c r="N105" s="71">
        <v>0</v>
      </c>
      <c r="O105" s="69">
        <v>0</v>
      </c>
      <c r="P105" s="69">
        <v>0</v>
      </c>
      <c r="Q105" s="69">
        <v>0</v>
      </c>
      <c r="R105" s="69">
        <v>0</v>
      </c>
      <c r="S105" s="278"/>
      <c r="T105" s="293"/>
    </row>
    <row r="106" spans="1:20" s="108" customFormat="1">
      <c r="A106" s="65"/>
      <c r="B106" s="65"/>
      <c r="C106" s="65">
        <v>4300</v>
      </c>
      <c r="D106" s="64" t="s">
        <v>263</v>
      </c>
      <c r="E106" s="69">
        <v>12500</v>
      </c>
      <c r="F106" s="71">
        <v>12500</v>
      </c>
      <c r="G106" s="69">
        <v>0</v>
      </c>
      <c r="H106" s="69">
        <v>12500</v>
      </c>
      <c r="I106" s="69">
        <v>0</v>
      </c>
      <c r="J106" s="69">
        <v>0</v>
      </c>
      <c r="K106" s="69">
        <v>0</v>
      </c>
      <c r="L106" s="69">
        <v>0</v>
      </c>
      <c r="M106" s="69">
        <v>0</v>
      </c>
      <c r="N106" s="71">
        <v>0</v>
      </c>
      <c r="O106" s="69">
        <v>0</v>
      </c>
      <c r="P106" s="69">
        <v>0</v>
      </c>
      <c r="Q106" s="69">
        <v>0</v>
      </c>
      <c r="R106" s="69">
        <v>0</v>
      </c>
      <c r="S106" s="278"/>
      <c r="T106" s="293"/>
    </row>
    <row r="107" spans="1:20" s="108" customFormat="1" ht="56.25">
      <c r="A107" s="65"/>
      <c r="B107" s="65"/>
      <c r="C107" s="65">
        <v>4360</v>
      </c>
      <c r="D107" s="64" t="s">
        <v>302</v>
      </c>
      <c r="E107" s="69">
        <v>2500</v>
      </c>
      <c r="F107" s="71">
        <v>2500</v>
      </c>
      <c r="G107" s="69">
        <v>0</v>
      </c>
      <c r="H107" s="69">
        <v>2500</v>
      </c>
      <c r="I107" s="69">
        <v>0</v>
      </c>
      <c r="J107" s="69">
        <v>0</v>
      </c>
      <c r="K107" s="69">
        <v>0</v>
      </c>
      <c r="L107" s="69">
        <v>0</v>
      </c>
      <c r="M107" s="69">
        <v>0</v>
      </c>
      <c r="N107" s="71">
        <v>0</v>
      </c>
      <c r="O107" s="69">
        <v>0</v>
      </c>
      <c r="P107" s="69">
        <v>0</v>
      </c>
      <c r="Q107" s="69">
        <v>0</v>
      </c>
      <c r="R107" s="69">
        <v>0</v>
      </c>
      <c r="S107" s="278"/>
      <c r="T107" s="293"/>
    </row>
    <row r="108" spans="1:20" s="108" customFormat="1" ht="56.25">
      <c r="A108" s="65"/>
      <c r="B108" s="65"/>
      <c r="C108" s="65">
        <v>4370</v>
      </c>
      <c r="D108" s="64" t="s">
        <v>303</v>
      </c>
      <c r="E108" s="69">
        <v>365</v>
      </c>
      <c r="F108" s="71">
        <v>365</v>
      </c>
      <c r="G108" s="69">
        <v>0</v>
      </c>
      <c r="H108" s="69">
        <v>365</v>
      </c>
      <c r="I108" s="69">
        <v>0</v>
      </c>
      <c r="J108" s="69">
        <v>0</v>
      </c>
      <c r="K108" s="69">
        <v>0</v>
      </c>
      <c r="L108" s="69">
        <v>0</v>
      </c>
      <c r="M108" s="69">
        <v>0</v>
      </c>
      <c r="N108" s="71">
        <v>0</v>
      </c>
      <c r="O108" s="69">
        <v>0</v>
      </c>
      <c r="P108" s="69">
        <v>0</v>
      </c>
      <c r="Q108" s="69">
        <v>0</v>
      </c>
      <c r="R108" s="69">
        <v>0</v>
      </c>
      <c r="S108" s="278"/>
      <c r="T108" s="293"/>
    </row>
    <row r="109" spans="1:20" s="108" customFormat="1">
      <c r="A109" s="65"/>
      <c r="B109" s="65"/>
      <c r="C109" s="65">
        <v>4430</v>
      </c>
      <c r="D109" s="64" t="s">
        <v>319</v>
      </c>
      <c r="E109" s="69">
        <v>16000</v>
      </c>
      <c r="F109" s="71">
        <v>16000</v>
      </c>
      <c r="G109" s="69">
        <v>0</v>
      </c>
      <c r="H109" s="69">
        <v>16000</v>
      </c>
      <c r="I109" s="69">
        <v>0</v>
      </c>
      <c r="J109" s="69">
        <v>0</v>
      </c>
      <c r="K109" s="69">
        <v>0</v>
      </c>
      <c r="L109" s="69">
        <v>0</v>
      </c>
      <c r="M109" s="69">
        <v>0</v>
      </c>
      <c r="N109" s="71">
        <v>0</v>
      </c>
      <c r="O109" s="69">
        <v>0</v>
      </c>
      <c r="P109" s="69">
        <v>0</v>
      </c>
      <c r="Q109" s="69">
        <v>0</v>
      </c>
      <c r="R109" s="69">
        <v>0</v>
      </c>
      <c r="S109" s="278"/>
      <c r="T109" s="293"/>
    </row>
    <row r="110" spans="1:20" s="107" customFormat="1">
      <c r="A110" s="72"/>
      <c r="B110" s="72">
        <v>75414</v>
      </c>
      <c r="C110" s="72"/>
      <c r="D110" s="63" t="s">
        <v>320</v>
      </c>
      <c r="E110" s="67">
        <f t="shared" ref="E110:R110" si="21">SUM(E111:E117)</f>
        <v>11955</v>
      </c>
      <c r="F110" s="67">
        <f t="shared" si="21"/>
        <v>11955</v>
      </c>
      <c r="G110" s="67">
        <f t="shared" si="21"/>
        <v>1175</v>
      </c>
      <c r="H110" s="67">
        <f t="shared" si="21"/>
        <v>10780</v>
      </c>
      <c r="I110" s="67">
        <f t="shared" si="21"/>
        <v>0</v>
      </c>
      <c r="J110" s="67">
        <f t="shared" si="21"/>
        <v>0</v>
      </c>
      <c r="K110" s="67">
        <f t="shared" si="21"/>
        <v>0</v>
      </c>
      <c r="L110" s="67">
        <f t="shared" si="21"/>
        <v>0</v>
      </c>
      <c r="M110" s="67">
        <f t="shared" si="21"/>
        <v>0</v>
      </c>
      <c r="N110" s="67">
        <f t="shared" si="21"/>
        <v>0</v>
      </c>
      <c r="O110" s="67">
        <f t="shared" si="21"/>
        <v>0</v>
      </c>
      <c r="P110" s="67">
        <f t="shared" si="21"/>
        <v>0</v>
      </c>
      <c r="Q110" s="67">
        <f t="shared" si="21"/>
        <v>0</v>
      </c>
      <c r="R110" s="67">
        <f t="shared" si="21"/>
        <v>0</v>
      </c>
      <c r="S110" s="277"/>
      <c r="T110" s="292"/>
    </row>
    <row r="111" spans="1:20" s="108" customFormat="1" ht="37.5">
      <c r="A111" s="76"/>
      <c r="B111" s="65"/>
      <c r="C111" s="65">
        <v>4110</v>
      </c>
      <c r="D111" s="64" t="s">
        <v>315</v>
      </c>
      <c r="E111" s="69">
        <v>150</v>
      </c>
      <c r="F111" s="71">
        <v>150</v>
      </c>
      <c r="G111" s="69">
        <v>150</v>
      </c>
      <c r="H111" s="69">
        <v>0</v>
      </c>
      <c r="I111" s="69">
        <v>0</v>
      </c>
      <c r="J111" s="69">
        <v>0</v>
      </c>
      <c r="K111" s="68">
        <v>0</v>
      </c>
      <c r="L111" s="68">
        <v>0</v>
      </c>
      <c r="M111" s="68">
        <v>0</v>
      </c>
      <c r="N111" s="67">
        <v>0</v>
      </c>
      <c r="O111" s="68">
        <v>0</v>
      </c>
      <c r="P111" s="68">
        <v>0</v>
      </c>
      <c r="Q111" s="68">
        <v>0</v>
      </c>
      <c r="R111" s="68">
        <v>0</v>
      </c>
      <c r="S111" s="278"/>
      <c r="T111" s="293"/>
    </row>
    <row r="112" spans="1:20" s="108" customFormat="1">
      <c r="A112" s="76"/>
      <c r="B112" s="65"/>
      <c r="C112" s="65">
        <v>4120</v>
      </c>
      <c r="D112" s="64" t="s">
        <v>297</v>
      </c>
      <c r="E112" s="69">
        <v>25</v>
      </c>
      <c r="F112" s="71">
        <v>25</v>
      </c>
      <c r="G112" s="69">
        <v>25</v>
      </c>
      <c r="H112" s="69">
        <v>0</v>
      </c>
      <c r="I112" s="69">
        <v>0</v>
      </c>
      <c r="J112" s="69">
        <v>0</v>
      </c>
      <c r="K112" s="68">
        <v>0</v>
      </c>
      <c r="L112" s="68">
        <v>0</v>
      </c>
      <c r="M112" s="68">
        <v>0</v>
      </c>
      <c r="N112" s="67">
        <v>0</v>
      </c>
      <c r="O112" s="68">
        <v>0</v>
      </c>
      <c r="P112" s="68">
        <v>0</v>
      </c>
      <c r="Q112" s="68">
        <v>0</v>
      </c>
      <c r="R112" s="68">
        <v>0</v>
      </c>
      <c r="S112" s="278"/>
      <c r="T112" s="293"/>
    </row>
    <row r="113" spans="1:20" s="108" customFormat="1" ht="37.5">
      <c r="A113" s="76"/>
      <c r="B113" s="65"/>
      <c r="C113" s="65">
        <v>4170</v>
      </c>
      <c r="D113" s="64" t="s">
        <v>321</v>
      </c>
      <c r="E113" s="69">
        <v>1000</v>
      </c>
      <c r="F113" s="71">
        <v>1000</v>
      </c>
      <c r="G113" s="69">
        <v>1000</v>
      </c>
      <c r="H113" s="69">
        <v>0</v>
      </c>
      <c r="I113" s="69">
        <v>0</v>
      </c>
      <c r="J113" s="69">
        <v>0</v>
      </c>
      <c r="K113" s="68">
        <v>0</v>
      </c>
      <c r="L113" s="68">
        <v>0</v>
      </c>
      <c r="M113" s="68">
        <v>0</v>
      </c>
      <c r="N113" s="67">
        <v>0</v>
      </c>
      <c r="O113" s="68">
        <v>0</v>
      </c>
      <c r="P113" s="68">
        <v>0</v>
      </c>
      <c r="Q113" s="68">
        <v>0</v>
      </c>
      <c r="R113" s="68">
        <v>0</v>
      </c>
      <c r="S113" s="278"/>
      <c r="T113" s="293"/>
    </row>
    <row r="114" spans="1:20" s="108" customFormat="1" ht="37.5">
      <c r="A114" s="386"/>
      <c r="B114" s="376"/>
      <c r="C114" s="376">
        <v>4210</v>
      </c>
      <c r="D114" s="64" t="s">
        <v>292</v>
      </c>
      <c r="E114" s="69">
        <v>500</v>
      </c>
      <c r="F114" s="71">
        <v>500</v>
      </c>
      <c r="G114" s="373">
        <v>0</v>
      </c>
      <c r="H114" s="69">
        <v>500</v>
      </c>
      <c r="I114" s="373">
        <v>0</v>
      </c>
      <c r="J114" s="373">
        <v>0</v>
      </c>
      <c r="K114" s="372">
        <v>0</v>
      </c>
      <c r="L114" s="372">
        <v>0</v>
      </c>
      <c r="M114" s="372">
        <v>0</v>
      </c>
      <c r="N114" s="385">
        <v>0</v>
      </c>
      <c r="O114" s="372">
        <v>0</v>
      </c>
      <c r="P114" s="372">
        <v>0</v>
      </c>
      <c r="Q114" s="372">
        <v>0</v>
      </c>
      <c r="R114" s="372">
        <v>0</v>
      </c>
      <c r="S114" s="278"/>
      <c r="T114" s="293"/>
    </row>
    <row r="115" spans="1:20" s="108" customFormat="1" ht="37.5">
      <c r="A115" s="386"/>
      <c r="B115" s="376"/>
      <c r="C115" s="376"/>
      <c r="D115" s="64" t="s">
        <v>322</v>
      </c>
      <c r="E115" s="69">
        <v>8480</v>
      </c>
      <c r="F115" s="71">
        <v>8480</v>
      </c>
      <c r="G115" s="373"/>
      <c r="H115" s="69">
        <v>8480</v>
      </c>
      <c r="I115" s="373"/>
      <c r="J115" s="373"/>
      <c r="K115" s="372"/>
      <c r="L115" s="372"/>
      <c r="M115" s="372"/>
      <c r="N115" s="385"/>
      <c r="O115" s="372"/>
      <c r="P115" s="372"/>
      <c r="Q115" s="372"/>
      <c r="R115" s="372"/>
      <c r="S115" s="278"/>
      <c r="T115" s="293"/>
    </row>
    <row r="116" spans="1:20" s="108" customFormat="1">
      <c r="A116" s="76"/>
      <c r="B116" s="65"/>
      <c r="C116" s="65">
        <v>4300</v>
      </c>
      <c r="D116" s="64" t="s">
        <v>293</v>
      </c>
      <c r="E116" s="69">
        <v>1500</v>
      </c>
      <c r="F116" s="71">
        <v>1500</v>
      </c>
      <c r="G116" s="69">
        <v>0</v>
      </c>
      <c r="H116" s="69">
        <v>1500</v>
      </c>
      <c r="I116" s="69">
        <v>0</v>
      </c>
      <c r="J116" s="69">
        <v>0</v>
      </c>
      <c r="K116" s="68">
        <v>0</v>
      </c>
      <c r="L116" s="68">
        <v>0</v>
      </c>
      <c r="M116" s="68">
        <v>0</v>
      </c>
      <c r="N116" s="67">
        <v>0</v>
      </c>
      <c r="O116" s="68">
        <v>0</v>
      </c>
      <c r="P116" s="68">
        <v>0</v>
      </c>
      <c r="Q116" s="68">
        <v>0</v>
      </c>
      <c r="R116" s="68">
        <v>0</v>
      </c>
      <c r="S116" s="278"/>
      <c r="T116" s="293"/>
    </row>
    <row r="117" spans="1:20" s="108" customFormat="1">
      <c r="A117" s="76"/>
      <c r="B117" s="65"/>
      <c r="C117" s="65">
        <v>4410</v>
      </c>
      <c r="D117" s="64" t="s">
        <v>323</v>
      </c>
      <c r="E117" s="69">
        <v>300</v>
      </c>
      <c r="F117" s="71">
        <v>300</v>
      </c>
      <c r="G117" s="69">
        <v>0</v>
      </c>
      <c r="H117" s="69">
        <v>300</v>
      </c>
      <c r="I117" s="69">
        <v>0</v>
      </c>
      <c r="J117" s="69">
        <v>0</v>
      </c>
      <c r="K117" s="68">
        <v>0</v>
      </c>
      <c r="L117" s="68">
        <v>0</v>
      </c>
      <c r="M117" s="68">
        <v>0</v>
      </c>
      <c r="N117" s="67">
        <v>0</v>
      </c>
      <c r="O117" s="68">
        <v>0</v>
      </c>
      <c r="P117" s="68">
        <v>0</v>
      </c>
      <c r="Q117" s="68">
        <v>0</v>
      </c>
      <c r="R117" s="68">
        <v>0</v>
      </c>
      <c r="S117" s="278"/>
      <c r="T117" s="293"/>
    </row>
    <row r="118" spans="1:20" s="107" customFormat="1">
      <c r="A118" s="77"/>
      <c r="B118" s="72">
        <v>75421</v>
      </c>
      <c r="C118" s="72"/>
      <c r="D118" s="63" t="s">
        <v>324</v>
      </c>
      <c r="E118" s="67">
        <f>E119</f>
        <v>37552</v>
      </c>
      <c r="F118" s="67">
        <f t="shared" ref="F118:R118" si="22">F119</f>
        <v>37552</v>
      </c>
      <c r="G118" s="67">
        <f t="shared" si="22"/>
        <v>0</v>
      </c>
      <c r="H118" s="67">
        <f t="shared" si="22"/>
        <v>37552</v>
      </c>
      <c r="I118" s="67">
        <f t="shared" si="22"/>
        <v>0</v>
      </c>
      <c r="J118" s="67">
        <f t="shared" si="22"/>
        <v>0</v>
      </c>
      <c r="K118" s="67">
        <f t="shared" si="22"/>
        <v>0</v>
      </c>
      <c r="L118" s="67">
        <f t="shared" si="22"/>
        <v>0</v>
      </c>
      <c r="M118" s="67">
        <f t="shared" si="22"/>
        <v>0</v>
      </c>
      <c r="N118" s="67">
        <f t="shared" si="22"/>
        <v>0</v>
      </c>
      <c r="O118" s="67">
        <f t="shared" si="22"/>
        <v>0</v>
      </c>
      <c r="P118" s="67">
        <f t="shared" si="22"/>
        <v>0</v>
      </c>
      <c r="Q118" s="67">
        <f t="shared" si="22"/>
        <v>0</v>
      </c>
      <c r="R118" s="67">
        <f t="shared" si="22"/>
        <v>0</v>
      </c>
      <c r="S118" s="277"/>
      <c r="T118" s="292"/>
    </row>
    <row r="119" spans="1:20" s="108" customFormat="1">
      <c r="A119" s="65"/>
      <c r="B119" s="65"/>
      <c r="C119" s="65">
        <v>4810</v>
      </c>
      <c r="D119" s="64" t="s">
        <v>325</v>
      </c>
      <c r="E119" s="69">
        <v>37552</v>
      </c>
      <c r="F119" s="71">
        <v>37552</v>
      </c>
      <c r="G119" s="69">
        <v>0</v>
      </c>
      <c r="H119" s="69">
        <v>37552</v>
      </c>
      <c r="I119" s="69">
        <v>0</v>
      </c>
      <c r="J119" s="69">
        <v>0</v>
      </c>
      <c r="K119" s="69">
        <v>0</v>
      </c>
      <c r="L119" s="69">
        <v>0</v>
      </c>
      <c r="M119" s="69">
        <v>0</v>
      </c>
      <c r="N119" s="71">
        <v>0</v>
      </c>
      <c r="O119" s="69">
        <v>0</v>
      </c>
      <c r="P119" s="69">
        <v>0</v>
      </c>
      <c r="Q119" s="69">
        <v>0</v>
      </c>
      <c r="R119" s="69">
        <v>0</v>
      </c>
      <c r="S119" s="278"/>
      <c r="T119" s="293"/>
    </row>
    <row r="120" spans="1:20" s="263" customFormat="1" ht="150">
      <c r="A120" s="260">
        <v>756</v>
      </c>
      <c r="B120" s="260"/>
      <c r="C120" s="260"/>
      <c r="D120" s="261" t="s">
        <v>326</v>
      </c>
      <c r="E120" s="262">
        <f t="shared" ref="E120:R120" si="23">E121</f>
        <v>78045</v>
      </c>
      <c r="F120" s="262">
        <f t="shared" si="23"/>
        <v>78045</v>
      </c>
      <c r="G120" s="262">
        <f t="shared" si="23"/>
        <v>78045</v>
      </c>
      <c r="H120" s="262">
        <f t="shared" si="23"/>
        <v>0</v>
      </c>
      <c r="I120" s="262">
        <f t="shared" si="23"/>
        <v>0</v>
      </c>
      <c r="J120" s="262">
        <f t="shared" si="23"/>
        <v>0</v>
      </c>
      <c r="K120" s="262">
        <f t="shared" si="23"/>
        <v>0</v>
      </c>
      <c r="L120" s="262">
        <f t="shared" si="23"/>
        <v>0</v>
      </c>
      <c r="M120" s="262">
        <f t="shared" si="23"/>
        <v>0</v>
      </c>
      <c r="N120" s="262">
        <f t="shared" si="23"/>
        <v>0</v>
      </c>
      <c r="O120" s="262">
        <f t="shared" si="23"/>
        <v>0</v>
      </c>
      <c r="P120" s="262">
        <f t="shared" si="23"/>
        <v>0</v>
      </c>
      <c r="Q120" s="262">
        <f t="shared" si="23"/>
        <v>0</v>
      </c>
      <c r="R120" s="262">
        <f t="shared" si="23"/>
        <v>0</v>
      </c>
      <c r="S120" s="276"/>
      <c r="T120" s="292"/>
    </row>
    <row r="121" spans="1:20" s="107" customFormat="1" ht="56.25">
      <c r="A121" s="72"/>
      <c r="B121" s="72">
        <v>75647</v>
      </c>
      <c r="C121" s="72"/>
      <c r="D121" s="63" t="s">
        <v>327</v>
      </c>
      <c r="E121" s="67">
        <f t="shared" ref="E121:R121" si="24">SUM(E122:E125)</f>
        <v>78045</v>
      </c>
      <c r="F121" s="67">
        <f t="shared" si="24"/>
        <v>78045</v>
      </c>
      <c r="G121" s="67">
        <f t="shared" si="24"/>
        <v>78045</v>
      </c>
      <c r="H121" s="67">
        <f t="shared" si="24"/>
        <v>0</v>
      </c>
      <c r="I121" s="67">
        <f t="shared" si="24"/>
        <v>0</v>
      </c>
      <c r="J121" s="67">
        <f t="shared" si="24"/>
        <v>0</v>
      </c>
      <c r="K121" s="67">
        <f t="shared" si="24"/>
        <v>0</v>
      </c>
      <c r="L121" s="67">
        <f t="shared" si="24"/>
        <v>0</v>
      </c>
      <c r="M121" s="67">
        <f t="shared" si="24"/>
        <v>0</v>
      </c>
      <c r="N121" s="67">
        <f t="shared" si="24"/>
        <v>0</v>
      </c>
      <c r="O121" s="67">
        <f t="shared" si="24"/>
        <v>0</v>
      </c>
      <c r="P121" s="67">
        <f t="shared" si="24"/>
        <v>0</v>
      </c>
      <c r="Q121" s="67">
        <f t="shared" si="24"/>
        <v>0</v>
      </c>
      <c r="R121" s="67">
        <f t="shared" si="24"/>
        <v>0</v>
      </c>
      <c r="S121" s="277"/>
      <c r="T121" s="292"/>
    </row>
    <row r="122" spans="1:20" s="108" customFormat="1" ht="37.5">
      <c r="A122" s="65"/>
      <c r="B122" s="65"/>
      <c r="C122" s="65">
        <v>4100</v>
      </c>
      <c r="D122" s="64" t="s">
        <v>328</v>
      </c>
      <c r="E122" s="69">
        <v>75405</v>
      </c>
      <c r="F122" s="71">
        <v>75405</v>
      </c>
      <c r="G122" s="69">
        <v>75405</v>
      </c>
      <c r="H122" s="69">
        <v>0</v>
      </c>
      <c r="I122" s="69">
        <v>0</v>
      </c>
      <c r="J122" s="69">
        <v>0</v>
      </c>
      <c r="K122" s="69">
        <v>0</v>
      </c>
      <c r="L122" s="69">
        <v>0</v>
      </c>
      <c r="M122" s="69">
        <v>0</v>
      </c>
      <c r="N122" s="71">
        <v>0</v>
      </c>
      <c r="O122" s="69">
        <v>0</v>
      </c>
      <c r="P122" s="69">
        <v>0</v>
      </c>
      <c r="Q122" s="69">
        <v>0</v>
      </c>
      <c r="R122" s="69">
        <v>0</v>
      </c>
      <c r="S122" s="278"/>
      <c r="T122" s="293"/>
    </row>
    <row r="123" spans="1:20" s="108" customFormat="1" ht="37.5">
      <c r="A123" s="65"/>
      <c r="B123" s="65"/>
      <c r="C123" s="65">
        <v>4110</v>
      </c>
      <c r="D123" s="64" t="s">
        <v>329</v>
      </c>
      <c r="E123" s="69">
        <v>800</v>
      </c>
      <c r="F123" s="71">
        <v>800</v>
      </c>
      <c r="G123" s="69">
        <v>800</v>
      </c>
      <c r="H123" s="69">
        <v>0</v>
      </c>
      <c r="I123" s="69">
        <v>0</v>
      </c>
      <c r="J123" s="69">
        <v>0</v>
      </c>
      <c r="K123" s="69">
        <v>0</v>
      </c>
      <c r="L123" s="69">
        <v>0</v>
      </c>
      <c r="M123" s="69">
        <v>0</v>
      </c>
      <c r="N123" s="71">
        <v>0</v>
      </c>
      <c r="O123" s="69">
        <v>0</v>
      </c>
      <c r="P123" s="69">
        <v>0</v>
      </c>
      <c r="Q123" s="69">
        <v>0</v>
      </c>
      <c r="R123" s="69">
        <v>0</v>
      </c>
      <c r="S123" s="278"/>
      <c r="T123" s="293"/>
    </row>
    <row r="124" spans="1:20" s="108" customFormat="1">
      <c r="A124" s="65"/>
      <c r="B124" s="65"/>
      <c r="C124" s="65">
        <v>4120</v>
      </c>
      <c r="D124" s="64" t="s">
        <v>297</v>
      </c>
      <c r="E124" s="69">
        <v>140</v>
      </c>
      <c r="F124" s="71">
        <v>140</v>
      </c>
      <c r="G124" s="69">
        <v>140</v>
      </c>
      <c r="H124" s="69">
        <v>0</v>
      </c>
      <c r="I124" s="69">
        <v>0</v>
      </c>
      <c r="J124" s="69">
        <v>0</v>
      </c>
      <c r="K124" s="69">
        <v>0</v>
      </c>
      <c r="L124" s="69">
        <v>0</v>
      </c>
      <c r="M124" s="69">
        <v>0</v>
      </c>
      <c r="N124" s="71">
        <v>0</v>
      </c>
      <c r="O124" s="69">
        <v>0</v>
      </c>
      <c r="P124" s="69">
        <v>0</v>
      </c>
      <c r="Q124" s="69">
        <v>0</v>
      </c>
      <c r="R124" s="69">
        <v>0</v>
      </c>
      <c r="S124" s="278"/>
      <c r="T124" s="293"/>
    </row>
    <row r="125" spans="1:20" s="108" customFormat="1" ht="37.5">
      <c r="A125" s="65"/>
      <c r="B125" s="65"/>
      <c r="C125" s="65">
        <v>4170</v>
      </c>
      <c r="D125" s="64" t="s">
        <v>258</v>
      </c>
      <c r="E125" s="69">
        <v>1700</v>
      </c>
      <c r="F125" s="71">
        <v>1700</v>
      </c>
      <c r="G125" s="69">
        <v>1700</v>
      </c>
      <c r="H125" s="69">
        <v>0</v>
      </c>
      <c r="I125" s="69">
        <v>0</v>
      </c>
      <c r="J125" s="69">
        <v>0</v>
      </c>
      <c r="K125" s="69">
        <v>0</v>
      </c>
      <c r="L125" s="69">
        <v>0</v>
      </c>
      <c r="M125" s="69">
        <v>0</v>
      </c>
      <c r="N125" s="71">
        <v>0</v>
      </c>
      <c r="O125" s="69">
        <v>0</v>
      </c>
      <c r="P125" s="69">
        <v>0</v>
      </c>
      <c r="Q125" s="69">
        <v>0</v>
      </c>
      <c r="R125" s="69">
        <v>0</v>
      </c>
      <c r="S125" s="278"/>
      <c r="T125" s="293"/>
    </row>
    <row r="126" spans="1:20" s="263" customFormat="1" ht="37.5">
      <c r="A126" s="260">
        <v>757</v>
      </c>
      <c r="B126" s="264"/>
      <c r="C126" s="264"/>
      <c r="D126" s="261" t="s">
        <v>330</v>
      </c>
      <c r="E126" s="262">
        <f t="shared" ref="E126:R127" si="25">E127</f>
        <v>364800</v>
      </c>
      <c r="F126" s="262">
        <f t="shared" si="25"/>
        <v>364800</v>
      </c>
      <c r="G126" s="262">
        <f t="shared" si="25"/>
        <v>0</v>
      </c>
      <c r="H126" s="262">
        <f t="shared" si="25"/>
        <v>0</v>
      </c>
      <c r="I126" s="262">
        <f t="shared" si="25"/>
        <v>0</v>
      </c>
      <c r="J126" s="262">
        <f t="shared" si="25"/>
        <v>0</v>
      </c>
      <c r="K126" s="262">
        <f t="shared" si="25"/>
        <v>0</v>
      </c>
      <c r="L126" s="262">
        <f t="shared" si="25"/>
        <v>0</v>
      </c>
      <c r="M126" s="262">
        <f t="shared" si="25"/>
        <v>364800</v>
      </c>
      <c r="N126" s="262">
        <f t="shared" si="25"/>
        <v>0</v>
      </c>
      <c r="O126" s="262">
        <f t="shared" si="25"/>
        <v>0</v>
      </c>
      <c r="P126" s="262">
        <f t="shared" si="25"/>
        <v>0</v>
      </c>
      <c r="Q126" s="262">
        <f t="shared" si="25"/>
        <v>0</v>
      </c>
      <c r="R126" s="262">
        <f t="shared" si="25"/>
        <v>0</v>
      </c>
      <c r="S126" s="276"/>
      <c r="T126" s="292"/>
    </row>
    <row r="127" spans="1:20" s="107" customFormat="1" ht="75">
      <c r="A127" s="79"/>
      <c r="B127" s="79">
        <v>75702</v>
      </c>
      <c r="C127" s="79"/>
      <c r="D127" s="63" t="s">
        <v>331</v>
      </c>
      <c r="E127" s="67">
        <f>E128</f>
        <v>364800</v>
      </c>
      <c r="F127" s="67">
        <f t="shared" si="25"/>
        <v>364800</v>
      </c>
      <c r="G127" s="67">
        <f t="shared" si="25"/>
        <v>0</v>
      </c>
      <c r="H127" s="67">
        <f t="shared" si="25"/>
        <v>0</v>
      </c>
      <c r="I127" s="67">
        <f t="shared" si="25"/>
        <v>0</v>
      </c>
      <c r="J127" s="67">
        <f t="shared" si="25"/>
        <v>0</v>
      </c>
      <c r="K127" s="67">
        <f t="shared" si="25"/>
        <v>0</v>
      </c>
      <c r="L127" s="67">
        <f t="shared" si="25"/>
        <v>0</v>
      </c>
      <c r="M127" s="67">
        <f t="shared" si="25"/>
        <v>364800</v>
      </c>
      <c r="N127" s="67">
        <f t="shared" si="25"/>
        <v>0</v>
      </c>
      <c r="O127" s="67">
        <f t="shared" si="25"/>
        <v>0</v>
      </c>
      <c r="P127" s="67">
        <f t="shared" si="25"/>
        <v>0</v>
      </c>
      <c r="Q127" s="67">
        <f t="shared" si="25"/>
        <v>0</v>
      </c>
      <c r="R127" s="67">
        <f t="shared" si="25"/>
        <v>0</v>
      </c>
      <c r="S127" s="277"/>
      <c r="T127" s="292"/>
    </row>
    <row r="128" spans="1:20" s="108" customFormat="1" ht="112.5">
      <c r="A128" s="65"/>
      <c r="B128" s="65"/>
      <c r="C128" s="65">
        <v>8110</v>
      </c>
      <c r="D128" s="64" t="s">
        <v>332</v>
      </c>
      <c r="E128" s="69">
        <v>364800</v>
      </c>
      <c r="F128" s="71">
        <v>364800</v>
      </c>
      <c r="G128" s="69">
        <v>0</v>
      </c>
      <c r="H128" s="69">
        <v>0</v>
      </c>
      <c r="I128" s="69">
        <v>0</v>
      </c>
      <c r="J128" s="69">
        <v>0</v>
      </c>
      <c r="K128" s="69">
        <v>0</v>
      </c>
      <c r="L128" s="69">
        <v>0</v>
      </c>
      <c r="M128" s="69">
        <v>364800</v>
      </c>
      <c r="N128" s="71">
        <v>0</v>
      </c>
      <c r="O128" s="69">
        <v>0</v>
      </c>
      <c r="P128" s="69">
        <v>0</v>
      </c>
      <c r="Q128" s="69">
        <v>0</v>
      </c>
      <c r="R128" s="69">
        <v>0</v>
      </c>
      <c r="S128" s="278"/>
      <c r="T128" s="293"/>
    </row>
    <row r="129" spans="1:20" s="263" customFormat="1" ht="12.75" customHeight="1">
      <c r="A129" s="382">
        <v>758</v>
      </c>
      <c r="B129" s="382"/>
      <c r="C129" s="382"/>
      <c r="D129" s="383" t="s">
        <v>333</v>
      </c>
      <c r="E129" s="380">
        <f t="shared" ref="E129:R129" si="26">E131</f>
        <v>69659</v>
      </c>
      <c r="F129" s="380">
        <f t="shared" si="26"/>
        <v>69659</v>
      </c>
      <c r="G129" s="380">
        <f t="shared" si="26"/>
        <v>0</v>
      </c>
      <c r="H129" s="380">
        <f t="shared" si="26"/>
        <v>69659</v>
      </c>
      <c r="I129" s="380">
        <f t="shared" si="26"/>
        <v>0</v>
      </c>
      <c r="J129" s="380">
        <f t="shared" si="26"/>
        <v>0</v>
      </c>
      <c r="K129" s="380">
        <f t="shared" si="26"/>
        <v>0</v>
      </c>
      <c r="L129" s="380">
        <f t="shared" si="26"/>
        <v>0</v>
      </c>
      <c r="M129" s="380">
        <f t="shared" si="26"/>
        <v>0</v>
      </c>
      <c r="N129" s="380">
        <f t="shared" si="26"/>
        <v>0</v>
      </c>
      <c r="O129" s="380">
        <f t="shared" si="26"/>
        <v>0</v>
      </c>
      <c r="P129" s="380">
        <f t="shared" si="26"/>
        <v>0</v>
      </c>
      <c r="Q129" s="380">
        <f t="shared" si="26"/>
        <v>0</v>
      </c>
      <c r="R129" s="380">
        <f t="shared" si="26"/>
        <v>0</v>
      </c>
      <c r="S129" s="276"/>
      <c r="T129" s="292"/>
    </row>
    <row r="130" spans="1:20" s="106" customFormat="1" ht="12.75" customHeight="1">
      <c r="A130" s="382"/>
      <c r="B130" s="382"/>
      <c r="C130" s="382"/>
      <c r="D130" s="383"/>
      <c r="E130" s="380"/>
      <c r="F130" s="380"/>
      <c r="G130" s="380"/>
      <c r="H130" s="380"/>
      <c r="I130" s="380"/>
      <c r="J130" s="380"/>
      <c r="K130" s="380"/>
      <c r="L130" s="380"/>
      <c r="M130" s="380"/>
      <c r="N130" s="380"/>
      <c r="O130" s="380"/>
      <c r="P130" s="380"/>
      <c r="Q130" s="380"/>
      <c r="R130" s="380"/>
      <c r="S130" s="276"/>
      <c r="T130" s="292"/>
    </row>
    <row r="131" spans="1:20" s="107" customFormat="1">
      <c r="A131" s="72"/>
      <c r="B131" s="72">
        <v>75818</v>
      </c>
      <c r="C131" s="72"/>
      <c r="D131" s="63" t="s">
        <v>334</v>
      </c>
      <c r="E131" s="67">
        <f t="shared" ref="E131:R131" si="27">E132</f>
        <v>69659</v>
      </c>
      <c r="F131" s="67">
        <f t="shared" si="27"/>
        <v>69659</v>
      </c>
      <c r="G131" s="67">
        <f t="shared" si="27"/>
        <v>0</v>
      </c>
      <c r="H131" s="67">
        <f t="shared" si="27"/>
        <v>69659</v>
      </c>
      <c r="I131" s="67">
        <f t="shared" si="27"/>
        <v>0</v>
      </c>
      <c r="J131" s="67">
        <f t="shared" si="27"/>
        <v>0</v>
      </c>
      <c r="K131" s="67">
        <f t="shared" si="27"/>
        <v>0</v>
      </c>
      <c r="L131" s="67">
        <f t="shared" si="27"/>
        <v>0</v>
      </c>
      <c r="M131" s="67">
        <f t="shared" si="27"/>
        <v>0</v>
      </c>
      <c r="N131" s="67">
        <f t="shared" si="27"/>
        <v>0</v>
      </c>
      <c r="O131" s="67">
        <f t="shared" si="27"/>
        <v>0</v>
      </c>
      <c r="P131" s="67">
        <f t="shared" si="27"/>
        <v>0</v>
      </c>
      <c r="Q131" s="67">
        <f t="shared" si="27"/>
        <v>0</v>
      </c>
      <c r="R131" s="67">
        <f t="shared" si="27"/>
        <v>0</v>
      </c>
      <c r="S131" s="277"/>
      <c r="T131" s="292"/>
    </row>
    <row r="132" spans="1:20" s="108" customFormat="1">
      <c r="A132" s="65"/>
      <c r="B132" s="65"/>
      <c r="C132" s="65">
        <v>4810</v>
      </c>
      <c r="D132" s="64" t="s">
        <v>325</v>
      </c>
      <c r="E132" s="69">
        <v>69659</v>
      </c>
      <c r="F132" s="71">
        <v>69659</v>
      </c>
      <c r="G132" s="69">
        <v>0</v>
      </c>
      <c r="H132" s="69">
        <v>69659</v>
      </c>
      <c r="I132" s="69">
        <v>0</v>
      </c>
      <c r="J132" s="69">
        <v>0</v>
      </c>
      <c r="K132" s="69">
        <v>0</v>
      </c>
      <c r="L132" s="69">
        <v>0</v>
      </c>
      <c r="M132" s="69">
        <v>0</v>
      </c>
      <c r="N132" s="71">
        <v>0</v>
      </c>
      <c r="O132" s="69">
        <v>0</v>
      </c>
      <c r="P132" s="69">
        <v>0</v>
      </c>
      <c r="Q132" s="69">
        <v>0</v>
      </c>
      <c r="R132" s="69">
        <v>0</v>
      </c>
      <c r="S132" s="278"/>
      <c r="T132" s="293"/>
    </row>
    <row r="133" spans="1:20" s="263" customFormat="1" ht="37.5">
      <c r="A133" s="260">
        <v>801</v>
      </c>
      <c r="B133" s="260"/>
      <c r="C133" s="260"/>
      <c r="D133" s="261" t="s">
        <v>335</v>
      </c>
      <c r="E133" s="262">
        <f t="shared" ref="E133:R133" si="28">E134+E154+E173+E193+E203+E208+E217</f>
        <v>7327436</v>
      </c>
      <c r="F133" s="262">
        <f t="shared" si="28"/>
        <v>6440162</v>
      </c>
      <c r="G133" s="262">
        <f t="shared" si="28"/>
        <v>4389910</v>
      </c>
      <c r="H133" s="262">
        <f t="shared" si="28"/>
        <v>1734302</v>
      </c>
      <c r="I133" s="262">
        <f t="shared" si="28"/>
        <v>79300</v>
      </c>
      <c r="J133" s="262">
        <f t="shared" si="28"/>
        <v>236650</v>
      </c>
      <c r="K133" s="262">
        <f t="shared" si="28"/>
        <v>0</v>
      </c>
      <c r="L133" s="262">
        <f t="shared" si="28"/>
        <v>0</v>
      </c>
      <c r="M133" s="262">
        <f t="shared" si="28"/>
        <v>0</v>
      </c>
      <c r="N133" s="262">
        <f t="shared" si="28"/>
        <v>887274</v>
      </c>
      <c r="O133" s="262">
        <f t="shared" si="28"/>
        <v>887274</v>
      </c>
      <c r="P133" s="262">
        <f t="shared" si="28"/>
        <v>0</v>
      </c>
      <c r="Q133" s="262">
        <f t="shared" si="28"/>
        <v>0</v>
      </c>
      <c r="R133" s="262">
        <f t="shared" si="28"/>
        <v>0</v>
      </c>
      <c r="S133" s="276"/>
      <c r="T133" s="292"/>
    </row>
    <row r="134" spans="1:20" s="107" customFormat="1">
      <c r="A134" s="72"/>
      <c r="B134" s="72">
        <v>80101</v>
      </c>
      <c r="C134" s="72"/>
      <c r="D134" s="63" t="s">
        <v>156</v>
      </c>
      <c r="E134" s="67">
        <f t="shared" ref="E134:R134" si="29">SUM(E135:E153)</f>
        <v>3604374</v>
      </c>
      <c r="F134" s="67">
        <f t="shared" si="29"/>
        <v>2717100</v>
      </c>
      <c r="G134" s="67">
        <f t="shared" si="29"/>
        <v>2166700</v>
      </c>
      <c r="H134" s="67">
        <f t="shared" si="29"/>
        <v>423500</v>
      </c>
      <c r="I134" s="67">
        <f t="shared" si="29"/>
        <v>0</v>
      </c>
      <c r="J134" s="67">
        <f t="shared" si="29"/>
        <v>126900</v>
      </c>
      <c r="K134" s="67">
        <f t="shared" si="29"/>
        <v>0</v>
      </c>
      <c r="L134" s="67">
        <f t="shared" si="29"/>
        <v>0</v>
      </c>
      <c r="M134" s="67">
        <f t="shared" si="29"/>
        <v>0</v>
      </c>
      <c r="N134" s="67">
        <f t="shared" si="29"/>
        <v>887274</v>
      </c>
      <c r="O134" s="67">
        <f t="shared" si="29"/>
        <v>887274</v>
      </c>
      <c r="P134" s="67">
        <f t="shared" si="29"/>
        <v>0</v>
      </c>
      <c r="Q134" s="67">
        <f t="shared" si="29"/>
        <v>0</v>
      </c>
      <c r="R134" s="67">
        <f t="shared" si="29"/>
        <v>0</v>
      </c>
      <c r="S134" s="277"/>
      <c r="T134" s="292"/>
    </row>
    <row r="135" spans="1:20" s="108" customFormat="1" ht="131.25">
      <c r="A135" s="80"/>
      <c r="B135" s="65"/>
      <c r="C135" s="65">
        <v>3020</v>
      </c>
      <c r="D135" s="64" t="s">
        <v>336</v>
      </c>
      <c r="E135" s="69">
        <v>126900</v>
      </c>
      <c r="F135" s="71">
        <v>126900</v>
      </c>
      <c r="G135" s="69">
        <v>0</v>
      </c>
      <c r="H135" s="69">
        <v>0</v>
      </c>
      <c r="I135" s="69">
        <v>0</v>
      </c>
      <c r="J135" s="69">
        <v>126900</v>
      </c>
      <c r="K135" s="69">
        <v>0</v>
      </c>
      <c r="L135" s="69">
        <v>0</v>
      </c>
      <c r="M135" s="69">
        <v>0</v>
      </c>
      <c r="N135" s="71">
        <v>0</v>
      </c>
      <c r="O135" s="69">
        <v>0</v>
      </c>
      <c r="P135" s="69">
        <v>0</v>
      </c>
      <c r="Q135" s="69">
        <v>0</v>
      </c>
      <c r="R135" s="69">
        <v>0</v>
      </c>
      <c r="S135" s="278"/>
      <c r="T135" s="293"/>
    </row>
    <row r="136" spans="1:20" s="108" customFormat="1" ht="37.5">
      <c r="A136" s="80"/>
      <c r="B136" s="65"/>
      <c r="C136" s="65">
        <v>4010</v>
      </c>
      <c r="D136" s="64" t="s">
        <v>288</v>
      </c>
      <c r="E136" s="69">
        <v>1672800</v>
      </c>
      <c r="F136" s="71">
        <v>1672800</v>
      </c>
      <c r="G136" s="69">
        <v>1672800</v>
      </c>
      <c r="H136" s="69">
        <v>0</v>
      </c>
      <c r="I136" s="69">
        <v>0</v>
      </c>
      <c r="J136" s="69">
        <v>0</v>
      </c>
      <c r="K136" s="69">
        <v>0</v>
      </c>
      <c r="L136" s="69">
        <v>0</v>
      </c>
      <c r="M136" s="69">
        <v>0</v>
      </c>
      <c r="N136" s="71">
        <v>0</v>
      </c>
      <c r="O136" s="69">
        <v>0</v>
      </c>
      <c r="P136" s="69">
        <v>0</v>
      </c>
      <c r="Q136" s="69">
        <v>0</v>
      </c>
      <c r="R136" s="69"/>
      <c r="S136" s="278"/>
      <c r="T136" s="293"/>
    </row>
    <row r="137" spans="1:20" s="108" customFormat="1" ht="37.5">
      <c r="A137" s="80"/>
      <c r="B137" s="65"/>
      <c r="C137" s="65">
        <v>4040</v>
      </c>
      <c r="D137" s="64" t="s">
        <v>289</v>
      </c>
      <c r="E137" s="69">
        <v>123600</v>
      </c>
      <c r="F137" s="71">
        <v>123600</v>
      </c>
      <c r="G137" s="69">
        <v>123600</v>
      </c>
      <c r="H137" s="69">
        <v>0</v>
      </c>
      <c r="I137" s="69">
        <v>0</v>
      </c>
      <c r="J137" s="69">
        <v>0</v>
      </c>
      <c r="K137" s="69">
        <v>0</v>
      </c>
      <c r="L137" s="69">
        <v>0</v>
      </c>
      <c r="M137" s="69">
        <v>0</v>
      </c>
      <c r="N137" s="71">
        <v>0</v>
      </c>
      <c r="O137" s="69">
        <v>0</v>
      </c>
      <c r="P137" s="69">
        <v>0</v>
      </c>
      <c r="Q137" s="69">
        <v>0</v>
      </c>
      <c r="R137" s="69">
        <v>0</v>
      </c>
      <c r="S137" s="278"/>
      <c r="T137" s="293"/>
    </row>
    <row r="138" spans="1:20" s="108" customFormat="1" ht="37.5">
      <c r="A138" s="80"/>
      <c r="B138" s="65"/>
      <c r="C138" s="65">
        <v>4110</v>
      </c>
      <c r="D138" s="64" t="s">
        <v>329</v>
      </c>
      <c r="E138" s="69">
        <v>289800</v>
      </c>
      <c r="F138" s="71">
        <v>289800</v>
      </c>
      <c r="G138" s="69">
        <v>289800</v>
      </c>
      <c r="H138" s="69">
        <v>0</v>
      </c>
      <c r="I138" s="69">
        <v>0</v>
      </c>
      <c r="J138" s="69">
        <v>0</v>
      </c>
      <c r="K138" s="69">
        <v>0</v>
      </c>
      <c r="L138" s="69">
        <v>0</v>
      </c>
      <c r="M138" s="69">
        <v>0</v>
      </c>
      <c r="N138" s="71">
        <v>0</v>
      </c>
      <c r="O138" s="69">
        <v>0</v>
      </c>
      <c r="P138" s="69">
        <v>0</v>
      </c>
      <c r="Q138" s="69">
        <v>0</v>
      </c>
      <c r="R138" s="69">
        <v>0</v>
      </c>
      <c r="S138" s="278"/>
      <c r="T138" s="293"/>
    </row>
    <row r="139" spans="1:20" s="108" customFormat="1">
      <c r="A139" s="80"/>
      <c r="B139" s="65"/>
      <c r="C139" s="65">
        <v>4120</v>
      </c>
      <c r="D139" s="64" t="s">
        <v>297</v>
      </c>
      <c r="E139" s="69">
        <v>47000</v>
      </c>
      <c r="F139" s="71">
        <v>47000</v>
      </c>
      <c r="G139" s="69">
        <v>47000</v>
      </c>
      <c r="H139" s="69">
        <v>0</v>
      </c>
      <c r="I139" s="69">
        <v>0</v>
      </c>
      <c r="J139" s="69">
        <v>0</v>
      </c>
      <c r="K139" s="69">
        <v>0</v>
      </c>
      <c r="L139" s="69">
        <v>0</v>
      </c>
      <c r="M139" s="69">
        <v>0</v>
      </c>
      <c r="N139" s="71">
        <v>0</v>
      </c>
      <c r="O139" s="69">
        <v>0</v>
      </c>
      <c r="P139" s="69">
        <v>0</v>
      </c>
      <c r="Q139" s="69">
        <v>0</v>
      </c>
      <c r="R139" s="69">
        <v>0</v>
      </c>
      <c r="S139" s="278"/>
      <c r="T139" s="293"/>
    </row>
    <row r="140" spans="1:20" s="108" customFormat="1" ht="37.5">
      <c r="A140" s="80"/>
      <c r="B140" s="65"/>
      <c r="C140" s="65">
        <v>4170</v>
      </c>
      <c r="D140" s="64" t="s">
        <v>258</v>
      </c>
      <c r="E140" s="69">
        <v>33500</v>
      </c>
      <c r="F140" s="71">
        <v>33500</v>
      </c>
      <c r="G140" s="69">
        <v>33500</v>
      </c>
      <c r="H140" s="69">
        <v>0</v>
      </c>
      <c r="I140" s="69">
        <v>0</v>
      </c>
      <c r="J140" s="69">
        <v>0</v>
      </c>
      <c r="K140" s="69">
        <v>0</v>
      </c>
      <c r="L140" s="69">
        <v>0</v>
      </c>
      <c r="M140" s="69">
        <v>0</v>
      </c>
      <c r="N140" s="71">
        <v>0</v>
      </c>
      <c r="O140" s="69">
        <v>0</v>
      </c>
      <c r="P140" s="69">
        <v>0</v>
      </c>
      <c r="Q140" s="69">
        <v>0</v>
      </c>
      <c r="R140" s="69">
        <v>0</v>
      </c>
      <c r="S140" s="278"/>
      <c r="T140" s="293"/>
    </row>
    <row r="141" spans="1:20" s="108" customFormat="1" ht="37.5">
      <c r="A141" s="80"/>
      <c r="B141" s="65"/>
      <c r="C141" s="65">
        <v>4210</v>
      </c>
      <c r="D141" s="64" t="s">
        <v>292</v>
      </c>
      <c r="E141" s="69">
        <v>80500</v>
      </c>
      <c r="F141" s="71">
        <v>80500</v>
      </c>
      <c r="G141" s="69">
        <v>0</v>
      </c>
      <c r="H141" s="69">
        <v>80500</v>
      </c>
      <c r="I141" s="69">
        <v>0</v>
      </c>
      <c r="J141" s="69">
        <v>0</v>
      </c>
      <c r="K141" s="69">
        <v>0</v>
      </c>
      <c r="L141" s="69">
        <v>0</v>
      </c>
      <c r="M141" s="69">
        <v>0</v>
      </c>
      <c r="N141" s="71">
        <v>0</v>
      </c>
      <c r="O141" s="69">
        <v>0</v>
      </c>
      <c r="P141" s="69">
        <v>0</v>
      </c>
      <c r="Q141" s="69">
        <v>0</v>
      </c>
      <c r="R141" s="69">
        <v>0</v>
      </c>
      <c r="S141" s="278"/>
      <c r="T141" s="293"/>
    </row>
    <row r="142" spans="1:20" s="108" customFormat="1" ht="37.5">
      <c r="A142" s="80"/>
      <c r="B142" s="65"/>
      <c r="C142" s="65">
        <v>4240</v>
      </c>
      <c r="D142" s="64" t="s">
        <v>337</v>
      </c>
      <c r="E142" s="69">
        <v>23000</v>
      </c>
      <c r="F142" s="71">
        <v>23000</v>
      </c>
      <c r="G142" s="69">
        <v>0</v>
      </c>
      <c r="H142" s="69">
        <v>23000</v>
      </c>
      <c r="I142" s="69">
        <v>0</v>
      </c>
      <c r="J142" s="69">
        <v>0</v>
      </c>
      <c r="K142" s="69">
        <v>0</v>
      </c>
      <c r="L142" s="69">
        <v>0</v>
      </c>
      <c r="M142" s="69">
        <v>0</v>
      </c>
      <c r="N142" s="71">
        <v>0</v>
      </c>
      <c r="O142" s="69">
        <v>0</v>
      </c>
      <c r="P142" s="69">
        <v>0</v>
      </c>
      <c r="Q142" s="69">
        <v>0</v>
      </c>
      <c r="R142" s="69">
        <v>0</v>
      </c>
      <c r="S142" s="278"/>
      <c r="T142" s="293"/>
    </row>
    <row r="143" spans="1:20" s="108" customFormat="1">
      <c r="A143" s="80"/>
      <c r="B143" s="65"/>
      <c r="C143" s="65">
        <v>4260</v>
      </c>
      <c r="D143" s="64" t="s">
        <v>298</v>
      </c>
      <c r="E143" s="69">
        <v>152000</v>
      </c>
      <c r="F143" s="71">
        <v>152000</v>
      </c>
      <c r="G143" s="69">
        <v>0</v>
      </c>
      <c r="H143" s="69">
        <v>152000</v>
      </c>
      <c r="I143" s="69">
        <v>0</v>
      </c>
      <c r="J143" s="69">
        <v>0</v>
      </c>
      <c r="K143" s="69">
        <v>0</v>
      </c>
      <c r="L143" s="69">
        <v>0</v>
      </c>
      <c r="M143" s="69">
        <v>0</v>
      </c>
      <c r="N143" s="71">
        <v>0</v>
      </c>
      <c r="O143" s="69">
        <v>0</v>
      </c>
      <c r="P143" s="69">
        <v>0</v>
      </c>
      <c r="Q143" s="69">
        <v>0</v>
      </c>
      <c r="R143" s="69">
        <v>0</v>
      </c>
      <c r="S143" s="278"/>
      <c r="T143" s="293"/>
    </row>
    <row r="144" spans="1:20" s="108" customFormat="1">
      <c r="A144" s="80"/>
      <c r="B144" s="65"/>
      <c r="C144" s="65">
        <v>4270</v>
      </c>
      <c r="D144" s="64" t="s">
        <v>269</v>
      </c>
      <c r="E144" s="69">
        <v>0</v>
      </c>
      <c r="F144" s="71">
        <v>0</v>
      </c>
      <c r="G144" s="69">
        <v>0</v>
      </c>
      <c r="H144" s="69">
        <v>0</v>
      </c>
      <c r="I144" s="69">
        <v>0</v>
      </c>
      <c r="J144" s="69">
        <v>0</v>
      </c>
      <c r="K144" s="69">
        <v>0</v>
      </c>
      <c r="L144" s="69">
        <v>0</v>
      </c>
      <c r="M144" s="69">
        <v>0</v>
      </c>
      <c r="N144" s="71">
        <v>0</v>
      </c>
      <c r="O144" s="69">
        <v>0</v>
      </c>
      <c r="P144" s="69">
        <v>0</v>
      </c>
      <c r="Q144" s="69">
        <v>0</v>
      </c>
      <c r="R144" s="69">
        <v>0</v>
      </c>
      <c r="S144" s="278"/>
      <c r="T144" s="293"/>
    </row>
    <row r="145" spans="1:20" s="108" customFormat="1">
      <c r="A145" s="80"/>
      <c r="B145" s="65"/>
      <c r="C145" s="65">
        <v>4280</v>
      </c>
      <c r="D145" s="64" t="s">
        <v>300</v>
      </c>
      <c r="E145" s="69">
        <v>1800</v>
      </c>
      <c r="F145" s="71">
        <v>1800</v>
      </c>
      <c r="G145" s="69">
        <v>0</v>
      </c>
      <c r="H145" s="69">
        <v>1800</v>
      </c>
      <c r="I145" s="69">
        <v>0</v>
      </c>
      <c r="J145" s="69">
        <v>0</v>
      </c>
      <c r="K145" s="69">
        <v>0</v>
      </c>
      <c r="L145" s="69">
        <v>0</v>
      </c>
      <c r="M145" s="69">
        <v>0</v>
      </c>
      <c r="N145" s="71">
        <v>0</v>
      </c>
      <c r="O145" s="69">
        <v>0</v>
      </c>
      <c r="P145" s="69">
        <v>0</v>
      </c>
      <c r="Q145" s="69">
        <v>0</v>
      </c>
      <c r="R145" s="69">
        <v>0</v>
      </c>
      <c r="S145" s="278"/>
      <c r="T145" s="293"/>
    </row>
    <row r="146" spans="1:20" s="108" customFormat="1">
      <c r="A146" s="80"/>
      <c r="B146" s="65"/>
      <c r="C146" s="65">
        <v>4300</v>
      </c>
      <c r="D146" s="64" t="s">
        <v>293</v>
      </c>
      <c r="E146" s="69">
        <v>41000</v>
      </c>
      <c r="F146" s="71">
        <v>41000</v>
      </c>
      <c r="G146" s="69">
        <v>0</v>
      </c>
      <c r="H146" s="69">
        <v>41000</v>
      </c>
      <c r="I146" s="69">
        <v>0</v>
      </c>
      <c r="J146" s="69">
        <v>0</v>
      </c>
      <c r="K146" s="69">
        <v>0</v>
      </c>
      <c r="L146" s="69">
        <v>0</v>
      </c>
      <c r="M146" s="69">
        <v>0</v>
      </c>
      <c r="N146" s="71">
        <v>0</v>
      </c>
      <c r="O146" s="69">
        <v>0</v>
      </c>
      <c r="P146" s="69">
        <v>0</v>
      </c>
      <c r="Q146" s="69">
        <v>0</v>
      </c>
      <c r="R146" s="69">
        <v>0</v>
      </c>
      <c r="S146" s="278"/>
      <c r="T146" s="293"/>
    </row>
    <row r="147" spans="1:20" s="108" customFormat="1" ht="56.25">
      <c r="A147" s="80"/>
      <c r="B147" s="65"/>
      <c r="C147" s="65">
        <v>4360</v>
      </c>
      <c r="D147" s="64" t="s">
        <v>302</v>
      </c>
      <c r="E147" s="69">
        <v>1700</v>
      </c>
      <c r="F147" s="71">
        <v>1700</v>
      </c>
      <c r="G147" s="69">
        <v>0</v>
      </c>
      <c r="H147" s="69">
        <v>1700</v>
      </c>
      <c r="I147" s="69">
        <v>0</v>
      </c>
      <c r="J147" s="69">
        <v>0</v>
      </c>
      <c r="K147" s="69">
        <v>0</v>
      </c>
      <c r="L147" s="69">
        <v>0</v>
      </c>
      <c r="M147" s="69">
        <v>0</v>
      </c>
      <c r="N147" s="71">
        <v>0</v>
      </c>
      <c r="O147" s="69">
        <v>0</v>
      </c>
      <c r="P147" s="69">
        <v>0</v>
      </c>
      <c r="Q147" s="69">
        <v>0</v>
      </c>
      <c r="R147" s="69">
        <v>0</v>
      </c>
      <c r="S147" s="278"/>
      <c r="T147" s="293"/>
    </row>
    <row r="148" spans="1:20" s="108" customFormat="1" ht="56.25">
      <c r="A148" s="80"/>
      <c r="B148" s="65"/>
      <c r="C148" s="65">
        <v>4370</v>
      </c>
      <c r="D148" s="64" t="s">
        <v>303</v>
      </c>
      <c r="E148" s="69">
        <v>13400</v>
      </c>
      <c r="F148" s="71">
        <v>13400</v>
      </c>
      <c r="G148" s="69">
        <v>0</v>
      </c>
      <c r="H148" s="69">
        <v>13400</v>
      </c>
      <c r="I148" s="69">
        <v>0</v>
      </c>
      <c r="J148" s="69">
        <v>0</v>
      </c>
      <c r="K148" s="69">
        <v>0</v>
      </c>
      <c r="L148" s="69">
        <v>0</v>
      </c>
      <c r="M148" s="69">
        <v>0</v>
      </c>
      <c r="N148" s="71">
        <v>0</v>
      </c>
      <c r="O148" s="69">
        <v>0</v>
      </c>
      <c r="P148" s="69">
        <v>0</v>
      </c>
      <c r="Q148" s="69">
        <v>0</v>
      </c>
      <c r="R148" s="69">
        <v>0</v>
      </c>
      <c r="S148" s="278"/>
      <c r="T148" s="293"/>
    </row>
    <row r="149" spans="1:20" s="108" customFormat="1">
      <c r="A149" s="80"/>
      <c r="B149" s="65"/>
      <c r="C149" s="65">
        <v>4410</v>
      </c>
      <c r="D149" s="64" t="s">
        <v>323</v>
      </c>
      <c r="E149" s="69">
        <v>3200</v>
      </c>
      <c r="F149" s="71">
        <v>3200</v>
      </c>
      <c r="G149" s="69">
        <v>0</v>
      </c>
      <c r="H149" s="69">
        <v>3200</v>
      </c>
      <c r="I149" s="69">
        <v>0</v>
      </c>
      <c r="J149" s="69">
        <v>0</v>
      </c>
      <c r="K149" s="69">
        <v>0</v>
      </c>
      <c r="L149" s="69">
        <v>0</v>
      </c>
      <c r="M149" s="69">
        <v>0</v>
      </c>
      <c r="N149" s="71">
        <v>0</v>
      </c>
      <c r="O149" s="69">
        <v>0</v>
      </c>
      <c r="P149" s="69">
        <v>0</v>
      </c>
      <c r="Q149" s="69">
        <v>0</v>
      </c>
      <c r="R149" s="69">
        <v>0</v>
      </c>
      <c r="S149" s="278"/>
      <c r="T149" s="293"/>
    </row>
    <row r="150" spans="1:20" s="108" customFormat="1">
      <c r="A150" s="80"/>
      <c r="B150" s="65"/>
      <c r="C150" s="65">
        <v>4430</v>
      </c>
      <c r="D150" s="64" t="s">
        <v>265</v>
      </c>
      <c r="E150" s="69">
        <v>6500</v>
      </c>
      <c r="F150" s="71">
        <v>6500</v>
      </c>
      <c r="G150" s="69">
        <v>0</v>
      </c>
      <c r="H150" s="69">
        <v>6500</v>
      </c>
      <c r="I150" s="69">
        <v>0</v>
      </c>
      <c r="J150" s="69">
        <v>0</v>
      </c>
      <c r="K150" s="69">
        <v>0</v>
      </c>
      <c r="L150" s="69">
        <v>0</v>
      </c>
      <c r="M150" s="69">
        <v>0</v>
      </c>
      <c r="N150" s="71">
        <v>0</v>
      </c>
      <c r="O150" s="69">
        <v>0</v>
      </c>
      <c r="P150" s="69">
        <v>0</v>
      </c>
      <c r="Q150" s="69">
        <v>0</v>
      </c>
      <c r="R150" s="69">
        <v>0</v>
      </c>
      <c r="S150" s="278"/>
      <c r="T150" s="293"/>
    </row>
    <row r="151" spans="1:20" s="108" customFormat="1" ht="56.25">
      <c r="A151" s="80"/>
      <c r="B151" s="65"/>
      <c r="C151" s="65">
        <v>4440</v>
      </c>
      <c r="D151" s="64" t="s">
        <v>338</v>
      </c>
      <c r="E151" s="69">
        <v>97800</v>
      </c>
      <c r="F151" s="71">
        <v>97800</v>
      </c>
      <c r="G151" s="69">
        <v>0</v>
      </c>
      <c r="H151" s="69">
        <v>97800</v>
      </c>
      <c r="I151" s="69">
        <v>0</v>
      </c>
      <c r="J151" s="69">
        <v>0</v>
      </c>
      <c r="K151" s="69">
        <v>0</v>
      </c>
      <c r="L151" s="69">
        <v>0</v>
      </c>
      <c r="M151" s="69">
        <v>0</v>
      </c>
      <c r="N151" s="71">
        <v>0</v>
      </c>
      <c r="O151" s="69">
        <v>0</v>
      </c>
      <c r="P151" s="69">
        <v>0</v>
      </c>
      <c r="Q151" s="69">
        <v>0</v>
      </c>
      <c r="R151" s="69">
        <v>0</v>
      </c>
      <c r="S151" s="278"/>
      <c r="T151" s="293"/>
    </row>
    <row r="152" spans="1:20" s="108" customFormat="1" ht="56.25">
      <c r="A152" s="80"/>
      <c r="B152" s="80"/>
      <c r="C152" s="65">
        <v>4700</v>
      </c>
      <c r="D152" s="64" t="s">
        <v>306</v>
      </c>
      <c r="E152" s="69">
        <v>2600</v>
      </c>
      <c r="F152" s="71">
        <v>2600</v>
      </c>
      <c r="G152" s="69">
        <v>0</v>
      </c>
      <c r="H152" s="69">
        <v>2600</v>
      </c>
      <c r="I152" s="69">
        <v>0</v>
      </c>
      <c r="J152" s="69">
        <v>0</v>
      </c>
      <c r="K152" s="69">
        <v>0</v>
      </c>
      <c r="L152" s="69">
        <v>0</v>
      </c>
      <c r="M152" s="69">
        <v>0</v>
      </c>
      <c r="N152" s="71">
        <v>0</v>
      </c>
      <c r="O152" s="69">
        <v>0</v>
      </c>
      <c r="P152" s="69">
        <v>0</v>
      </c>
      <c r="Q152" s="69">
        <v>0</v>
      </c>
      <c r="R152" s="69">
        <v>0</v>
      </c>
      <c r="S152" s="278"/>
      <c r="T152" s="293"/>
    </row>
    <row r="153" spans="1:20" s="108" customFormat="1" ht="37.5">
      <c r="A153" s="237"/>
      <c r="B153" s="237"/>
      <c r="C153" s="65">
        <v>6050</v>
      </c>
      <c r="D153" s="64" t="s">
        <v>266</v>
      </c>
      <c r="E153" s="69">
        <v>887274</v>
      </c>
      <c r="F153" s="67">
        <v>0</v>
      </c>
      <c r="G153" s="68">
        <v>0</v>
      </c>
      <c r="H153" s="68">
        <v>0</v>
      </c>
      <c r="I153" s="68">
        <v>0</v>
      </c>
      <c r="J153" s="68">
        <v>0</v>
      </c>
      <c r="K153" s="68">
        <v>0</v>
      </c>
      <c r="L153" s="68">
        <v>0</v>
      </c>
      <c r="M153" s="68">
        <v>0</v>
      </c>
      <c r="N153" s="71">
        <v>887274</v>
      </c>
      <c r="O153" s="69">
        <v>887274</v>
      </c>
      <c r="P153" s="68">
        <v>0</v>
      </c>
      <c r="Q153" s="68">
        <v>0</v>
      </c>
      <c r="R153" s="68">
        <v>0</v>
      </c>
      <c r="S153" s="278"/>
      <c r="T153" s="293"/>
    </row>
    <row r="154" spans="1:20" s="107" customFormat="1">
      <c r="A154" s="79"/>
      <c r="B154" s="72">
        <v>80104</v>
      </c>
      <c r="C154" s="72"/>
      <c r="D154" s="63" t="s">
        <v>339</v>
      </c>
      <c r="E154" s="67">
        <f t="shared" ref="E154:S154" si="30">SUM(E155:E172)</f>
        <v>1031750</v>
      </c>
      <c r="F154" s="67">
        <f t="shared" si="30"/>
        <v>1031750</v>
      </c>
      <c r="G154" s="67">
        <f t="shared" si="30"/>
        <v>496200</v>
      </c>
      <c r="H154" s="67">
        <f t="shared" si="30"/>
        <v>430650</v>
      </c>
      <c r="I154" s="67">
        <f t="shared" si="30"/>
        <v>69300</v>
      </c>
      <c r="J154" s="67">
        <f t="shared" si="30"/>
        <v>35600</v>
      </c>
      <c r="K154" s="67">
        <f t="shared" si="30"/>
        <v>0</v>
      </c>
      <c r="L154" s="67">
        <f t="shared" si="30"/>
        <v>0</v>
      </c>
      <c r="M154" s="67">
        <f t="shared" si="30"/>
        <v>0</v>
      </c>
      <c r="N154" s="67">
        <f t="shared" si="30"/>
        <v>0</v>
      </c>
      <c r="O154" s="67">
        <f t="shared" si="30"/>
        <v>0</v>
      </c>
      <c r="P154" s="67">
        <f t="shared" si="30"/>
        <v>0</v>
      </c>
      <c r="Q154" s="67">
        <f t="shared" si="30"/>
        <v>0</v>
      </c>
      <c r="R154" s="67">
        <f t="shared" si="30"/>
        <v>0</v>
      </c>
      <c r="S154" s="281">
        <f t="shared" si="30"/>
        <v>0</v>
      </c>
      <c r="T154" s="292"/>
    </row>
    <row r="155" spans="1:20" s="108" customFormat="1" ht="56.25">
      <c r="A155" s="384"/>
      <c r="B155" s="376"/>
      <c r="C155" s="376">
        <v>2540</v>
      </c>
      <c r="D155" s="64" t="s">
        <v>340</v>
      </c>
      <c r="E155" s="373">
        <v>69300</v>
      </c>
      <c r="F155" s="374">
        <v>69300</v>
      </c>
      <c r="G155" s="373">
        <v>0</v>
      </c>
      <c r="H155" s="373">
        <v>0</v>
      </c>
      <c r="I155" s="373">
        <v>69300</v>
      </c>
      <c r="J155" s="373">
        <v>0</v>
      </c>
      <c r="K155" s="373">
        <v>0</v>
      </c>
      <c r="L155" s="373">
        <v>0</v>
      </c>
      <c r="M155" s="373">
        <v>0</v>
      </c>
      <c r="N155" s="374">
        <v>0</v>
      </c>
      <c r="O155" s="373">
        <v>0</v>
      </c>
      <c r="P155" s="373">
        <v>0</v>
      </c>
      <c r="Q155" s="372">
        <v>0</v>
      </c>
      <c r="R155" s="372">
        <v>0</v>
      </c>
      <c r="S155" s="278"/>
      <c r="T155" s="293"/>
    </row>
    <row r="156" spans="1:20" s="108" customFormat="1" ht="56.25">
      <c r="A156" s="384"/>
      <c r="B156" s="376"/>
      <c r="C156" s="376"/>
      <c r="D156" s="64" t="s">
        <v>341</v>
      </c>
      <c r="E156" s="373"/>
      <c r="F156" s="374"/>
      <c r="G156" s="373"/>
      <c r="H156" s="373"/>
      <c r="I156" s="373"/>
      <c r="J156" s="373"/>
      <c r="K156" s="373"/>
      <c r="L156" s="373"/>
      <c r="M156" s="373"/>
      <c r="N156" s="374"/>
      <c r="O156" s="373"/>
      <c r="P156" s="373"/>
      <c r="Q156" s="372"/>
      <c r="R156" s="372"/>
      <c r="S156" s="278"/>
      <c r="T156" s="293"/>
    </row>
    <row r="157" spans="1:20" s="108" customFormat="1" ht="131.25">
      <c r="A157" s="80"/>
      <c r="B157" s="65"/>
      <c r="C157" s="65">
        <v>3020</v>
      </c>
      <c r="D157" s="64" t="s">
        <v>342</v>
      </c>
      <c r="E157" s="69">
        <v>35600</v>
      </c>
      <c r="F157" s="71">
        <v>35600</v>
      </c>
      <c r="G157" s="69">
        <v>0</v>
      </c>
      <c r="H157" s="69">
        <v>0</v>
      </c>
      <c r="I157" s="69">
        <v>0</v>
      </c>
      <c r="J157" s="69">
        <v>35600</v>
      </c>
      <c r="K157" s="69">
        <v>0</v>
      </c>
      <c r="L157" s="69">
        <v>0</v>
      </c>
      <c r="M157" s="69">
        <v>0</v>
      </c>
      <c r="N157" s="71">
        <v>0</v>
      </c>
      <c r="O157" s="69">
        <v>0</v>
      </c>
      <c r="P157" s="69">
        <v>0</v>
      </c>
      <c r="Q157" s="68">
        <v>0</v>
      </c>
      <c r="R157" s="68">
        <v>0</v>
      </c>
      <c r="S157" s="278"/>
      <c r="T157" s="293"/>
    </row>
    <row r="158" spans="1:20" s="108" customFormat="1" ht="37.5">
      <c r="A158" s="80"/>
      <c r="B158" s="65"/>
      <c r="C158" s="65">
        <v>4010</v>
      </c>
      <c r="D158" s="64" t="s">
        <v>343</v>
      </c>
      <c r="E158" s="69">
        <v>373600</v>
      </c>
      <c r="F158" s="71">
        <v>373600</v>
      </c>
      <c r="G158" s="69">
        <v>373600</v>
      </c>
      <c r="H158" s="69">
        <v>0</v>
      </c>
      <c r="I158" s="69">
        <v>0</v>
      </c>
      <c r="J158" s="69">
        <v>0</v>
      </c>
      <c r="K158" s="69">
        <v>0</v>
      </c>
      <c r="L158" s="69">
        <v>0</v>
      </c>
      <c r="M158" s="69">
        <v>0</v>
      </c>
      <c r="N158" s="71">
        <v>0</v>
      </c>
      <c r="O158" s="69">
        <v>0</v>
      </c>
      <c r="P158" s="69">
        <v>0</v>
      </c>
      <c r="Q158" s="69">
        <v>0</v>
      </c>
      <c r="R158" s="69">
        <v>0</v>
      </c>
      <c r="S158" s="278"/>
      <c r="T158" s="293"/>
    </row>
    <row r="159" spans="1:20" s="108" customFormat="1" ht="37.5">
      <c r="A159" s="80"/>
      <c r="B159" s="65"/>
      <c r="C159" s="65">
        <v>4040</v>
      </c>
      <c r="D159" s="64" t="s">
        <v>289</v>
      </c>
      <c r="E159" s="69">
        <v>34000</v>
      </c>
      <c r="F159" s="71">
        <v>34000</v>
      </c>
      <c r="G159" s="69">
        <v>34000</v>
      </c>
      <c r="H159" s="69">
        <v>0</v>
      </c>
      <c r="I159" s="69">
        <v>0</v>
      </c>
      <c r="J159" s="69">
        <v>0</v>
      </c>
      <c r="K159" s="69">
        <v>0</v>
      </c>
      <c r="L159" s="69">
        <v>0</v>
      </c>
      <c r="M159" s="69">
        <v>0</v>
      </c>
      <c r="N159" s="71">
        <v>0</v>
      </c>
      <c r="O159" s="69">
        <v>0</v>
      </c>
      <c r="P159" s="69">
        <v>0</v>
      </c>
      <c r="Q159" s="69">
        <v>0</v>
      </c>
      <c r="R159" s="69">
        <v>0</v>
      </c>
      <c r="S159" s="278"/>
      <c r="T159" s="293"/>
    </row>
    <row r="160" spans="1:20" s="108" customFormat="1" ht="37.5">
      <c r="A160" s="80"/>
      <c r="B160" s="65"/>
      <c r="C160" s="65">
        <v>4110</v>
      </c>
      <c r="D160" s="64" t="s">
        <v>344</v>
      </c>
      <c r="E160" s="69">
        <v>64000</v>
      </c>
      <c r="F160" s="71">
        <v>64000</v>
      </c>
      <c r="G160" s="69">
        <v>64000</v>
      </c>
      <c r="H160" s="69">
        <v>0</v>
      </c>
      <c r="I160" s="69">
        <v>0</v>
      </c>
      <c r="J160" s="69">
        <v>0</v>
      </c>
      <c r="K160" s="69">
        <v>0</v>
      </c>
      <c r="L160" s="69">
        <v>0</v>
      </c>
      <c r="M160" s="69">
        <v>0</v>
      </c>
      <c r="N160" s="71">
        <v>0</v>
      </c>
      <c r="O160" s="69">
        <v>0</v>
      </c>
      <c r="P160" s="69">
        <v>0</v>
      </c>
      <c r="Q160" s="69">
        <v>0</v>
      </c>
      <c r="R160" s="69">
        <v>0</v>
      </c>
      <c r="S160" s="278"/>
      <c r="T160" s="293"/>
    </row>
    <row r="161" spans="1:20" s="108" customFormat="1">
      <c r="A161" s="80"/>
      <c r="B161" s="65"/>
      <c r="C161" s="65">
        <v>4120</v>
      </c>
      <c r="D161" s="64" t="s">
        <v>345</v>
      </c>
      <c r="E161" s="69">
        <v>10500</v>
      </c>
      <c r="F161" s="71">
        <v>10500</v>
      </c>
      <c r="G161" s="69">
        <v>10500</v>
      </c>
      <c r="H161" s="69">
        <v>0</v>
      </c>
      <c r="I161" s="69">
        <v>0</v>
      </c>
      <c r="J161" s="69">
        <v>0</v>
      </c>
      <c r="K161" s="69">
        <v>0</v>
      </c>
      <c r="L161" s="69">
        <v>0</v>
      </c>
      <c r="M161" s="69">
        <v>0</v>
      </c>
      <c r="N161" s="71">
        <v>0</v>
      </c>
      <c r="O161" s="69">
        <v>0</v>
      </c>
      <c r="P161" s="69">
        <v>0</v>
      </c>
      <c r="Q161" s="69">
        <v>0</v>
      </c>
      <c r="R161" s="69">
        <v>0</v>
      </c>
      <c r="S161" s="278"/>
      <c r="T161" s="293"/>
    </row>
    <row r="162" spans="1:20" s="108" customFormat="1" ht="37.5">
      <c r="A162" s="80"/>
      <c r="B162" s="65"/>
      <c r="C162" s="65">
        <v>4170</v>
      </c>
      <c r="D162" s="64" t="s">
        <v>258</v>
      </c>
      <c r="E162" s="69">
        <v>14100</v>
      </c>
      <c r="F162" s="71">
        <v>14100</v>
      </c>
      <c r="G162" s="69">
        <v>14100</v>
      </c>
      <c r="H162" s="69">
        <v>0</v>
      </c>
      <c r="I162" s="69">
        <v>0</v>
      </c>
      <c r="J162" s="69">
        <v>0</v>
      </c>
      <c r="K162" s="69">
        <v>0</v>
      </c>
      <c r="L162" s="69">
        <v>0</v>
      </c>
      <c r="M162" s="69">
        <v>0</v>
      </c>
      <c r="N162" s="71">
        <v>0</v>
      </c>
      <c r="O162" s="69">
        <v>0</v>
      </c>
      <c r="P162" s="69">
        <v>0</v>
      </c>
      <c r="Q162" s="69">
        <v>0</v>
      </c>
      <c r="R162" s="69">
        <v>0</v>
      </c>
      <c r="S162" s="278"/>
      <c r="T162" s="293"/>
    </row>
    <row r="163" spans="1:20" s="108" customFormat="1" ht="37.5">
      <c r="A163" s="80"/>
      <c r="B163" s="65"/>
      <c r="C163" s="65">
        <v>4210</v>
      </c>
      <c r="D163" s="64" t="s">
        <v>259</v>
      </c>
      <c r="E163" s="69">
        <v>42000</v>
      </c>
      <c r="F163" s="71">
        <v>42000</v>
      </c>
      <c r="G163" s="69">
        <v>0</v>
      </c>
      <c r="H163" s="69">
        <v>42000</v>
      </c>
      <c r="I163" s="69">
        <v>0</v>
      </c>
      <c r="J163" s="69">
        <v>0</v>
      </c>
      <c r="K163" s="69">
        <v>0</v>
      </c>
      <c r="L163" s="69">
        <v>0</v>
      </c>
      <c r="M163" s="69">
        <v>0</v>
      </c>
      <c r="N163" s="71">
        <v>0</v>
      </c>
      <c r="O163" s="69">
        <v>0</v>
      </c>
      <c r="P163" s="69">
        <v>0</v>
      </c>
      <c r="Q163" s="69">
        <v>0</v>
      </c>
      <c r="R163" s="69">
        <v>0</v>
      </c>
      <c r="S163" s="278"/>
      <c r="T163" s="293"/>
    </row>
    <row r="164" spans="1:20" s="108" customFormat="1" ht="37.5">
      <c r="A164" s="80"/>
      <c r="B164" s="65"/>
      <c r="C164" s="65">
        <v>4240</v>
      </c>
      <c r="D164" s="64" t="s">
        <v>337</v>
      </c>
      <c r="E164" s="69">
        <v>6200</v>
      </c>
      <c r="F164" s="71">
        <v>6200</v>
      </c>
      <c r="G164" s="69">
        <v>0</v>
      </c>
      <c r="H164" s="69">
        <v>6200</v>
      </c>
      <c r="I164" s="69">
        <v>0</v>
      </c>
      <c r="J164" s="69">
        <v>0</v>
      </c>
      <c r="K164" s="69">
        <v>0</v>
      </c>
      <c r="L164" s="69">
        <v>0</v>
      </c>
      <c r="M164" s="69">
        <v>0</v>
      </c>
      <c r="N164" s="71">
        <v>0</v>
      </c>
      <c r="O164" s="69">
        <v>0</v>
      </c>
      <c r="P164" s="69">
        <v>0</v>
      </c>
      <c r="Q164" s="69">
        <v>0</v>
      </c>
      <c r="R164" s="69">
        <v>0</v>
      </c>
      <c r="S164" s="278"/>
      <c r="T164" s="293"/>
    </row>
    <row r="165" spans="1:20" s="108" customFormat="1">
      <c r="A165" s="80"/>
      <c r="B165" s="65"/>
      <c r="C165" s="65">
        <v>4260</v>
      </c>
      <c r="D165" s="64" t="s">
        <v>298</v>
      </c>
      <c r="E165" s="69">
        <v>40100</v>
      </c>
      <c r="F165" s="71">
        <v>40100</v>
      </c>
      <c r="G165" s="69">
        <v>0</v>
      </c>
      <c r="H165" s="69">
        <v>40100</v>
      </c>
      <c r="I165" s="69">
        <v>0</v>
      </c>
      <c r="J165" s="69">
        <v>0</v>
      </c>
      <c r="K165" s="69">
        <v>0</v>
      </c>
      <c r="L165" s="69">
        <v>0</v>
      </c>
      <c r="M165" s="69">
        <v>0</v>
      </c>
      <c r="N165" s="71">
        <v>0</v>
      </c>
      <c r="O165" s="69">
        <v>0</v>
      </c>
      <c r="P165" s="69">
        <v>0</v>
      </c>
      <c r="Q165" s="69">
        <v>0</v>
      </c>
      <c r="R165" s="69">
        <v>0</v>
      </c>
      <c r="S165" s="278"/>
      <c r="T165" s="293"/>
    </row>
    <row r="166" spans="1:20" s="108" customFormat="1">
      <c r="A166" s="80"/>
      <c r="B166" s="65"/>
      <c r="C166" s="65">
        <v>4280</v>
      </c>
      <c r="D166" s="64" t="s">
        <v>300</v>
      </c>
      <c r="E166" s="69">
        <v>900</v>
      </c>
      <c r="F166" s="71">
        <v>900</v>
      </c>
      <c r="G166" s="69">
        <v>0</v>
      </c>
      <c r="H166" s="69">
        <v>900</v>
      </c>
      <c r="I166" s="69">
        <v>0</v>
      </c>
      <c r="J166" s="69">
        <v>0</v>
      </c>
      <c r="K166" s="69">
        <v>0</v>
      </c>
      <c r="L166" s="69">
        <v>0</v>
      </c>
      <c r="M166" s="69">
        <v>0</v>
      </c>
      <c r="N166" s="71">
        <v>0</v>
      </c>
      <c r="O166" s="69">
        <v>0</v>
      </c>
      <c r="P166" s="69">
        <v>0</v>
      </c>
      <c r="Q166" s="69">
        <v>0</v>
      </c>
      <c r="R166" s="69">
        <v>0</v>
      </c>
      <c r="S166" s="278"/>
      <c r="T166" s="293"/>
    </row>
    <row r="167" spans="1:20" s="108" customFormat="1">
      <c r="A167" s="80"/>
      <c r="B167" s="65"/>
      <c r="C167" s="65">
        <v>4300</v>
      </c>
      <c r="D167" s="64" t="s">
        <v>293</v>
      </c>
      <c r="E167" s="69">
        <v>17000</v>
      </c>
      <c r="F167" s="71">
        <v>17000</v>
      </c>
      <c r="G167" s="69">
        <v>0</v>
      </c>
      <c r="H167" s="69">
        <v>17000</v>
      </c>
      <c r="I167" s="69">
        <v>0</v>
      </c>
      <c r="J167" s="69">
        <v>0</v>
      </c>
      <c r="K167" s="69">
        <v>0</v>
      </c>
      <c r="L167" s="69">
        <v>0</v>
      </c>
      <c r="M167" s="69">
        <v>0</v>
      </c>
      <c r="N167" s="71">
        <v>0</v>
      </c>
      <c r="O167" s="69">
        <v>0</v>
      </c>
      <c r="P167" s="69">
        <v>0</v>
      </c>
      <c r="Q167" s="69">
        <v>0</v>
      </c>
      <c r="R167" s="69">
        <v>0</v>
      </c>
      <c r="S167" s="278"/>
      <c r="T167" s="293"/>
    </row>
    <row r="168" spans="1:20" s="108" customFormat="1" ht="75">
      <c r="A168" s="80"/>
      <c r="B168" s="65"/>
      <c r="C168" s="65">
        <v>4330</v>
      </c>
      <c r="D168" s="64" t="s">
        <v>347</v>
      </c>
      <c r="E168" s="69">
        <v>295000</v>
      </c>
      <c r="F168" s="71">
        <v>295000</v>
      </c>
      <c r="G168" s="69">
        <v>0</v>
      </c>
      <c r="H168" s="69">
        <v>295000</v>
      </c>
      <c r="I168" s="69">
        <v>0</v>
      </c>
      <c r="J168" s="69">
        <v>0</v>
      </c>
      <c r="K168" s="69">
        <v>0</v>
      </c>
      <c r="L168" s="69">
        <v>0</v>
      </c>
      <c r="M168" s="69">
        <v>0</v>
      </c>
      <c r="N168" s="71">
        <v>0</v>
      </c>
      <c r="O168" s="69">
        <v>0</v>
      </c>
      <c r="P168" s="69">
        <v>0</v>
      </c>
      <c r="Q168" s="69">
        <v>0</v>
      </c>
      <c r="R168" s="69">
        <v>0</v>
      </c>
      <c r="S168" s="278"/>
      <c r="T168" s="293"/>
    </row>
    <row r="169" spans="1:20" s="108" customFormat="1" ht="56.25">
      <c r="A169" s="80"/>
      <c r="B169" s="65"/>
      <c r="C169" s="65">
        <v>4370</v>
      </c>
      <c r="D169" s="64" t="s">
        <v>303</v>
      </c>
      <c r="E169" s="69">
        <v>2900</v>
      </c>
      <c r="F169" s="71">
        <v>2900</v>
      </c>
      <c r="G169" s="69">
        <v>0</v>
      </c>
      <c r="H169" s="69">
        <v>2900</v>
      </c>
      <c r="I169" s="69">
        <v>0</v>
      </c>
      <c r="J169" s="69">
        <v>0</v>
      </c>
      <c r="K169" s="69">
        <v>0</v>
      </c>
      <c r="L169" s="69">
        <v>0</v>
      </c>
      <c r="M169" s="69">
        <v>0</v>
      </c>
      <c r="N169" s="71">
        <v>0</v>
      </c>
      <c r="O169" s="69">
        <v>0</v>
      </c>
      <c r="P169" s="69">
        <v>0</v>
      </c>
      <c r="Q169" s="69">
        <v>0</v>
      </c>
      <c r="R169" s="69">
        <v>0</v>
      </c>
      <c r="S169" s="278"/>
      <c r="T169" s="293"/>
    </row>
    <row r="170" spans="1:20" s="108" customFormat="1">
      <c r="A170" s="80"/>
      <c r="B170" s="65"/>
      <c r="C170" s="65">
        <v>4410</v>
      </c>
      <c r="D170" s="64" t="s">
        <v>304</v>
      </c>
      <c r="E170" s="69">
        <v>350</v>
      </c>
      <c r="F170" s="71">
        <v>350</v>
      </c>
      <c r="G170" s="69">
        <v>0</v>
      </c>
      <c r="H170" s="69">
        <v>350</v>
      </c>
      <c r="I170" s="69">
        <v>0</v>
      </c>
      <c r="J170" s="69">
        <v>0</v>
      </c>
      <c r="K170" s="69">
        <v>0</v>
      </c>
      <c r="L170" s="69">
        <v>0</v>
      </c>
      <c r="M170" s="69">
        <v>0</v>
      </c>
      <c r="N170" s="71">
        <v>0</v>
      </c>
      <c r="O170" s="69">
        <v>0</v>
      </c>
      <c r="P170" s="69">
        <v>0</v>
      </c>
      <c r="Q170" s="69">
        <v>0</v>
      </c>
      <c r="R170" s="69">
        <v>0</v>
      </c>
      <c r="S170" s="278"/>
      <c r="T170" s="293"/>
    </row>
    <row r="171" spans="1:20" s="108" customFormat="1" ht="56.25">
      <c r="A171" s="80"/>
      <c r="B171" s="65"/>
      <c r="C171" s="65">
        <v>4440</v>
      </c>
      <c r="D171" s="64" t="s">
        <v>348</v>
      </c>
      <c r="E171" s="69">
        <v>24400</v>
      </c>
      <c r="F171" s="71">
        <v>24400</v>
      </c>
      <c r="G171" s="69">
        <v>0</v>
      </c>
      <c r="H171" s="69">
        <v>24400</v>
      </c>
      <c r="I171" s="69">
        <v>0</v>
      </c>
      <c r="J171" s="69">
        <v>0</v>
      </c>
      <c r="K171" s="69">
        <v>0</v>
      </c>
      <c r="L171" s="69">
        <v>0</v>
      </c>
      <c r="M171" s="69">
        <v>0</v>
      </c>
      <c r="N171" s="71">
        <v>0</v>
      </c>
      <c r="O171" s="69">
        <v>0</v>
      </c>
      <c r="P171" s="69">
        <v>0</v>
      </c>
      <c r="Q171" s="69">
        <v>0</v>
      </c>
      <c r="R171" s="69">
        <v>0</v>
      </c>
      <c r="S171" s="278"/>
      <c r="T171" s="293"/>
    </row>
    <row r="172" spans="1:20" s="108" customFormat="1" ht="56.25">
      <c r="A172" s="80"/>
      <c r="B172" s="65"/>
      <c r="C172" s="65">
        <v>4700</v>
      </c>
      <c r="D172" s="64" t="s">
        <v>306</v>
      </c>
      <c r="E172" s="69">
        <v>1800</v>
      </c>
      <c r="F172" s="71">
        <v>1800</v>
      </c>
      <c r="G172" s="69">
        <v>0</v>
      </c>
      <c r="H172" s="69">
        <v>1800</v>
      </c>
      <c r="I172" s="69">
        <v>0</v>
      </c>
      <c r="J172" s="69">
        <v>0</v>
      </c>
      <c r="K172" s="69">
        <v>0</v>
      </c>
      <c r="L172" s="69">
        <v>0</v>
      </c>
      <c r="M172" s="69">
        <v>0</v>
      </c>
      <c r="N172" s="71">
        <v>0</v>
      </c>
      <c r="O172" s="69">
        <v>0</v>
      </c>
      <c r="P172" s="69">
        <v>0</v>
      </c>
      <c r="Q172" s="69">
        <v>0</v>
      </c>
      <c r="R172" s="69">
        <v>0</v>
      </c>
      <c r="S172" s="278"/>
      <c r="T172" s="293"/>
    </row>
    <row r="173" spans="1:20" s="107" customFormat="1">
      <c r="A173" s="79"/>
      <c r="B173" s="72">
        <v>80110</v>
      </c>
      <c r="C173" s="72"/>
      <c r="D173" s="63" t="s">
        <v>349</v>
      </c>
      <c r="E173" s="67">
        <f t="shared" ref="E173:R173" si="31">SUM(E174:E192)</f>
        <v>1634850</v>
      </c>
      <c r="F173" s="67">
        <f t="shared" si="31"/>
        <v>1634850</v>
      </c>
      <c r="G173" s="67">
        <f t="shared" si="31"/>
        <v>1201650</v>
      </c>
      <c r="H173" s="67">
        <f t="shared" si="31"/>
        <v>364200</v>
      </c>
      <c r="I173" s="67">
        <f t="shared" si="31"/>
        <v>0</v>
      </c>
      <c r="J173" s="67">
        <f t="shared" si="31"/>
        <v>69000</v>
      </c>
      <c r="K173" s="67">
        <f t="shared" si="31"/>
        <v>0</v>
      </c>
      <c r="L173" s="67">
        <f t="shared" si="31"/>
        <v>0</v>
      </c>
      <c r="M173" s="67">
        <f t="shared" si="31"/>
        <v>0</v>
      </c>
      <c r="N173" s="67">
        <f t="shared" si="31"/>
        <v>0</v>
      </c>
      <c r="O173" s="67">
        <f t="shared" si="31"/>
        <v>0</v>
      </c>
      <c r="P173" s="67">
        <f t="shared" si="31"/>
        <v>0</v>
      </c>
      <c r="Q173" s="67">
        <f t="shared" si="31"/>
        <v>0</v>
      </c>
      <c r="R173" s="67">
        <f t="shared" si="31"/>
        <v>0</v>
      </c>
      <c r="S173" s="277"/>
      <c r="T173" s="292"/>
    </row>
    <row r="174" spans="1:20" s="108" customFormat="1" ht="131.25">
      <c r="A174" s="80"/>
      <c r="B174" s="80"/>
      <c r="C174" s="65">
        <v>3020</v>
      </c>
      <c r="D174" s="64" t="s">
        <v>350</v>
      </c>
      <c r="E174" s="69">
        <v>69000</v>
      </c>
      <c r="F174" s="71">
        <v>69000</v>
      </c>
      <c r="G174" s="69">
        <v>0</v>
      </c>
      <c r="H174" s="69">
        <v>0</v>
      </c>
      <c r="I174" s="69">
        <v>0</v>
      </c>
      <c r="J174" s="69">
        <v>69000</v>
      </c>
      <c r="K174" s="69">
        <v>0</v>
      </c>
      <c r="L174" s="69">
        <v>0</v>
      </c>
      <c r="M174" s="69">
        <v>0</v>
      </c>
      <c r="N174" s="71">
        <v>0</v>
      </c>
      <c r="O174" s="69">
        <v>0</v>
      </c>
      <c r="P174" s="69">
        <v>0</v>
      </c>
      <c r="Q174" s="69">
        <v>0</v>
      </c>
      <c r="R174" s="69">
        <v>0</v>
      </c>
      <c r="S174" s="278"/>
      <c r="T174" s="293"/>
    </row>
    <row r="175" spans="1:20" s="108" customFormat="1" ht="37.5">
      <c r="A175" s="80"/>
      <c r="B175" s="80"/>
      <c r="C175" s="65">
        <v>4010</v>
      </c>
      <c r="D175" s="64" t="s">
        <v>288</v>
      </c>
      <c r="E175" s="69">
        <v>926000</v>
      </c>
      <c r="F175" s="71">
        <v>926000</v>
      </c>
      <c r="G175" s="69">
        <v>926000</v>
      </c>
      <c r="H175" s="69">
        <v>0</v>
      </c>
      <c r="I175" s="69">
        <v>0</v>
      </c>
      <c r="J175" s="69">
        <v>0</v>
      </c>
      <c r="K175" s="69">
        <v>0</v>
      </c>
      <c r="L175" s="69">
        <v>0</v>
      </c>
      <c r="M175" s="69">
        <v>0</v>
      </c>
      <c r="N175" s="71">
        <v>0</v>
      </c>
      <c r="O175" s="69">
        <v>0</v>
      </c>
      <c r="P175" s="69">
        <v>0</v>
      </c>
      <c r="Q175" s="69">
        <v>0</v>
      </c>
      <c r="R175" s="69">
        <v>0</v>
      </c>
      <c r="S175" s="278"/>
      <c r="T175" s="293"/>
    </row>
    <row r="176" spans="1:20" s="108" customFormat="1" ht="37.5">
      <c r="A176" s="80"/>
      <c r="B176" s="80"/>
      <c r="C176" s="65">
        <v>4040</v>
      </c>
      <c r="D176" s="64" t="s">
        <v>289</v>
      </c>
      <c r="E176" s="69">
        <v>67100</v>
      </c>
      <c r="F176" s="71">
        <v>67100</v>
      </c>
      <c r="G176" s="69">
        <v>67100</v>
      </c>
      <c r="H176" s="69">
        <v>0</v>
      </c>
      <c r="I176" s="69">
        <v>0</v>
      </c>
      <c r="J176" s="69">
        <v>0</v>
      </c>
      <c r="K176" s="69">
        <v>0</v>
      </c>
      <c r="L176" s="69">
        <v>0</v>
      </c>
      <c r="M176" s="69">
        <v>0</v>
      </c>
      <c r="N176" s="71">
        <v>0</v>
      </c>
      <c r="O176" s="69">
        <v>0</v>
      </c>
      <c r="P176" s="69">
        <v>0</v>
      </c>
      <c r="Q176" s="69">
        <v>0</v>
      </c>
      <c r="R176" s="69">
        <v>0</v>
      </c>
      <c r="S176" s="278"/>
      <c r="T176" s="293"/>
    </row>
    <row r="177" spans="1:20" s="108" customFormat="1" ht="37.5">
      <c r="A177" s="80"/>
      <c r="B177" s="80"/>
      <c r="C177" s="65">
        <v>4110</v>
      </c>
      <c r="D177" s="64" t="s">
        <v>256</v>
      </c>
      <c r="E177" s="69">
        <v>161200</v>
      </c>
      <c r="F177" s="71">
        <v>161200</v>
      </c>
      <c r="G177" s="69">
        <v>161200</v>
      </c>
      <c r="H177" s="69">
        <v>0</v>
      </c>
      <c r="I177" s="69">
        <v>0</v>
      </c>
      <c r="J177" s="69">
        <v>0</v>
      </c>
      <c r="K177" s="69">
        <v>0</v>
      </c>
      <c r="L177" s="69">
        <v>0</v>
      </c>
      <c r="M177" s="69">
        <v>0</v>
      </c>
      <c r="N177" s="71">
        <v>0</v>
      </c>
      <c r="O177" s="69">
        <v>0</v>
      </c>
      <c r="P177" s="69">
        <v>0</v>
      </c>
      <c r="Q177" s="69">
        <v>0</v>
      </c>
      <c r="R177" s="69">
        <v>0</v>
      </c>
      <c r="S177" s="278"/>
      <c r="T177" s="293"/>
    </row>
    <row r="178" spans="1:20" s="108" customFormat="1">
      <c r="A178" s="80"/>
      <c r="B178" s="80"/>
      <c r="C178" s="65">
        <v>4120</v>
      </c>
      <c r="D178" s="64" t="s">
        <v>351</v>
      </c>
      <c r="E178" s="69">
        <v>26200</v>
      </c>
      <c r="F178" s="71">
        <v>26200</v>
      </c>
      <c r="G178" s="69">
        <v>26200</v>
      </c>
      <c r="H178" s="69">
        <v>0</v>
      </c>
      <c r="I178" s="69">
        <v>0</v>
      </c>
      <c r="J178" s="69">
        <v>0</v>
      </c>
      <c r="K178" s="69">
        <v>0</v>
      </c>
      <c r="L178" s="69">
        <v>0</v>
      </c>
      <c r="M178" s="69">
        <v>0</v>
      </c>
      <c r="N178" s="71">
        <v>0</v>
      </c>
      <c r="O178" s="69">
        <v>0</v>
      </c>
      <c r="P178" s="69">
        <v>0</v>
      </c>
      <c r="Q178" s="69">
        <v>0</v>
      </c>
      <c r="R178" s="69">
        <v>0</v>
      </c>
      <c r="S178" s="278"/>
      <c r="T178" s="293"/>
    </row>
    <row r="179" spans="1:20" s="108" customFormat="1">
      <c r="A179" s="80"/>
      <c r="B179" s="80"/>
      <c r="C179" s="65">
        <v>4140</v>
      </c>
      <c r="D179" s="64" t="s">
        <v>310</v>
      </c>
      <c r="E179" s="69">
        <v>12000</v>
      </c>
      <c r="F179" s="71">
        <v>12000</v>
      </c>
      <c r="G179" s="69">
        <v>0</v>
      </c>
      <c r="H179" s="69">
        <v>12000</v>
      </c>
      <c r="I179" s="69">
        <v>0</v>
      </c>
      <c r="J179" s="69">
        <v>0</v>
      </c>
      <c r="K179" s="69">
        <v>0</v>
      </c>
      <c r="L179" s="69">
        <v>0</v>
      </c>
      <c r="M179" s="69">
        <v>0</v>
      </c>
      <c r="N179" s="71">
        <v>0</v>
      </c>
      <c r="O179" s="69">
        <v>0</v>
      </c>
      <c r="P179" s="69">
        <v>0</v>
      </c>
      <c r="Q179" s="69">
        <v>0</v>
      </c>
      <c r="R179" s="69">
        <v>0</v>
      </c>
      <c r="S179" s="278"/>
      <c r="T179" s="293"/>
    </row>
    <row r="180" spans="1:20" s="108" customFormat="1" ht="37.5">
      <c r="A180" s="80"/>
      <c r="B180" s="80"/>
      <c r="C180" s="65">
        <v>4170</v>
      </c>
      <c r="D180" s="64" t="s">
        <v>258</v>
      </c>
      <c r="E180" s="69">
        <v>21150</v>
      </c>
      <c r="F180" s="71">
        <v>21150</v>
      </c>
      <c r="G180" s="69">
        <v>21150</v>
      </c>
      <c r="H180" s="69">
        <v>0</v>
      </c>
      <c r="I180" s="69">
        <v>0</v>
      </c>
      <c r="J180" s="69">
        <v>0</v>
      </c>
      <c r="K180" s="69">
        <v>0</v>
      </c>
      <c r="L180" s="69">
        <v>0</v>
      </c>
      <c r="M180" s="69">
        <v>0</v>
      </c>
      <c r="N180" s="71">
        <v>0</v>
      </c>
      <c r="O180" s="69">
        <v>0</v>
      </c>
      <c r="P180" s="69">
        <v>0</v>
      </c>
      <c r="Q180" s="69"/>
      <c r="R180" s="69">
        <v>0</v>
      </c>
      <c r="S180" s="278"/>
      <c r="T180" s="293"/>
    </row>
    <row r="181" spans="1:20" s="108" customFormat="1" ht="37.5">
      <c r="A181" s="80"/>
      <c r="B181" s="80"/>
      <c r="C181" s="65">
        <v>4210</v>
      </c>
      <c r="D181" s="64" t="s">
        <v>292</v>
      </c>
      <c r="E181" s="69">
        <v>50800</v>
      </c>
      <c r="F181" s="71">
        <v>50800</v>
      </c>
      <c r="G181" s="69">
        <v>0</v>
      </c>
      <c r="H181" s="69">
        <v>50800</v>
      </c>
      <c r="I181" s="69">
        <v>0</v>
      </c>
      <c r="J181" s="69">
        <v>0</v>
      </c>
      <c r="K181" s="69">
        <v>0</v>
      </c>
      <c r="L181" s="69">
        <v>0</v>
      </c>
      <c r="M181" s="69">
        <v>0</v>
      </c>
      <c r="N181" s="71">
        <v>0</v>
      </c>
      <c r="O181" s="69">
        <v>0</v>
      </c>
      <c r="P181" s="69">
        <v>0</v>
      </c>
      <c r="Q181" s="69">
        <v>0</v>
      </c>
      <c r="R181" s="69">
        <v>0</v>
      </c>
      <c r="S181" s="278"/>
      <c r="T181" s="293"/>
    </row>
    <row r="182" spans="1:20" s="108" customFormat="1" ht="56.25">
      <c r="A182" s="80"/>
      <c r="B182" s="80"/>
      <c r="C182" s="65">
        <v>4240</v>
      </c>
      <c r="D182" s="64" t="s">
        <v>352</v>
      </c>
      <c r="E182" s="69">
        <v>4400</v>
      </c>
      <c r="F182" s="71">
        <v>4400</v>
      </c>
      <c r="G182" s="69">
        <v>0</v>
      </c>
      <c r="H182" s="69">
        <v>4400</v>
      </c>
      <c r="I182" s="69">
        <v>0</v>
      </c>
      <c r="J182" s="69">
        <v>0</v>
      </c>
      <c r="K182" s="69">
        <v>0</v>
      </c>
      <c r="L182" s="69">
        <v>0</v>
      </c>
      <c r="M182" s="69">
        <v>0</v>
      </c>
      <c r="N182" s="71">
        <v>0</v>
      </c>
      <c r="O182" s="69">
        <v>0</v>
      </c>
      <c r="P182" s="69">
        <v>0</v>
      </c>
      <c r="Q182" s="69">
        <v>0</v>
      </c>
      <c r="R182" s="69">
        <v>0</v>
      </c>
      <c r="S182" s="278"/>
      <c r="T182" s="293"/>
    </row>
    <row r="183" spans="1:20" s="108" customFormat="1">
      <c r="A183" s="80"/>
      <c r="B183" s="80"/>
      <c r="C183" s="65">
        <v>4260</v>
      </c>
      <c r="D183" s="64" t="s">
        <v>298</v>
      </c>
      <c r="E183" s="69">
        <v>150000</v>
      </c>
      <c r="F183" s="71">
        <v>150000</v>
      </c>
      <c r="G183" s="69">
        <v>0</v>
      </c>
      <c r="H183" s="69">
        <v>150000</v>
      </c>
      <c r="I183" s="69">
        <v>0</v>
      </c>
      <c r="J183" s="69">
        <v>0</v>
      </c>
      <c r="K183" s="69">
        <v>0</v>
      </c>
      <c r="L183" s="69">
        <v>0</v>
      </c>
      <c r="M183" s="69">
        <v>0</v>
      </c>
      <c r="N183" s="71">
        <v>0</v>
      </c>
      <c r="O183" s="69">
        <v>0</v>
      </c>
      <c r="P183" s="69">
        <v>0</v>
      </c>
      <c r="Q183" s="69">
        <v>0</v>
      </c>
      <c r="R183" s="69">
        <v>0</v>
      </c>
      <c r="S183" s="278"/>
      <c r="T183" s="293"/>
    </row>
    <row r="184" spans="1:20" s="108" customFormat="1">
      <c r="A184" s="80"/>
      <c r="B184" s="80"/>
      <c r="C184" s="65">
        <v>4270</v>
      </c>
      <c r="D184" s="64" t="s">
        <v>269</v>
      </c>
      <c r="E184" s="69">
        <v>10000</v>
      </c>
      <c r="F184" s="71">
        <v>10000</v>
      </c>
      <c r="G184" s="69">
        <v>0</v>
      </c>
      <c r="H184" s="69">
        <v>10000</v>
      </c>
      <c r="I184" s="69">
        <v>0</v>
      </c>
      <c r="J184" s="69">
        <v>0</v>
      </c>
      <c r="K184" s="69">
        <v>0</v>
      </c>
      <c r="L184" s="69">
        <v>0</v>
      </c>
      <c r="M184" s="69">
        <v>0</v>
      </c>
      <c r="N184" s="71">
        <v>0</v>
      </c>
      <c r="O184" s="69">
        <v>0</v>
      </c>
      <c r="P184" s="69">
        <v>0</v>
      </c>
      <c r="Q184" s="69">
        <v>0</v>
      </c>
      <c r="R184" s="69">
        <v>0</v>
      </c>
      <c r="S184" s="278"/>
      <c r="T184" s="293"/>
    </row>
    <row r="185" spans="1:20" s="108" customFormat="1">
      <c r="A185" s="80"/>
      <c r="B185" s="80"/>
      <c r="C185" s="65">
        <v>4280</v>
      </c>
      <c r="D185" s="64" t="s">
        <v>300</v>
      </c>
      <c r="E185" s="69">
        <v>800</v>
      </c>
      <c r="F185" s="71">
        <v>800</v>
      </c>
      <c r="G185" s="69">
        <v>0</v>
      </c>
      <c r="H185" s="69">
        <v>800</v>
      </c>
      <c r="I185" s="69">
        <v>0</v>
      </c>
      <c r="J185" s="69">
        <v>0</v>
      </c>
      <c r="K185" s="69">
        <v>0</v>
      </c>
      <c r="L185" s="69">
        <v>0</v>
      </c>
      <c r="M185" s="69">
        <v>0</v>
      </c>
      <c r="N185" s="71">
        <v>0</v>
      </c>
      <c r="O185" s="69">
        <v>0</v>
      </c>
      <c r="P185" s="69">
        <v>0</v>
      </c>
      <c r="Q185" s="69">
        <v>0</v>
      </c>
      <c r="R185" s="69">
        <v>0</v>
      </c>
      <c r="S185" s="278"/>
      <c r="T185" s="293"/>
    </row>
    <row r="186" spans="1:20" s="108" customFormat="1" ht="37.5">
      <c r="A186" s="80"/>
      <c r="B186" s="80"/>
      <c r="C186" s="65">
        <v>4300</v>
      </c>
      <c r="D186" s="64" t="s">
        <v>353</v>
      </c>
      <c r="E186" s="69">
        <v>69000</v>
      </c>
      <c r="F186" s="71">
        <v>69000</v>
      </c>
      <c r="G186" s="69">
        <v>0</v>
      </c>
      <c r="H186" s="69">
        <v>69000</v>
      </c>
      <c r="I186" s="69">
        <v>0</v>
      </c>
      <c r="J186" s="69">
        <v>0</v>
      </c>
      <c r="K186" s="69">
        <v>0</v>
      </c>
      <c r="L186" s="69">
        <v>0</v>
      </c>
      <c r="M186" s="69">
        <v>0</v>
      </c>
      <c r="N186" s="71">
        <v>0</v>
      </c>
      <c r="O186" s="69">
        <v>0</v>
      </c>
      <c r="P186" s="69">
        <v>0</v>
      </c>
      <c r="Q186" s="69">
        <v>0</v>
      </c>
      <c r="R186" s="69">
        <v>0</v>
      </c>
      <c r="S186" s="278"/>
      <c r="T186" s="293"/>
    </row>
    <row r="187" spans="1:20" s="108" customFormat="1" ht="56.25">
      <c r="A187" s="80"/>
      <c r="B187" s="80"/>
      <c r="C187" s="65">
        <v>4360</v>
      </c>
      <c r="D187" s="64" t="s">
        <v>302</v>
      </c>
      <c r="E187" s="69">
        <v>600</v>
      </c>
      <c r="F187" s="71">
        <v>600</v>
      </c>
      <c r="G187" s="69">
        <v>0</v>
      </c>
      <c r="H187" s="69">
        <v>600</v>
      </c>
      <c r="I187" s="69">
        <v>0</v>
      </c>
      <c r="J187" s="69">
        <v>0</v>
      </c>
      <c r="K187" s="69">
        <v>0</v>
      </c>
      <c r="L187" s="69">
        <v>0</v>
      </c>
      <c r="M187" s="69">
        <v>0</v>
      </c>
      <c r="N187" s="71">
        <v>0</v>
      </c>
      <c r="O187" s="69">
        <v>0</v>
      </c>
      <c r="P187" s="69">
        <v>0</v>
      </c>
      <c r="Q187" s="69"/>
      <c r="R187" s="69">
        <v>0</v>
      </c>
      <c r="S187" s="278"/>
      <c r="T187" s="293"/>
    </row>
    <row r="188" spans="1:20" s="108" customFormat="1" ht="56.25">
      <c r="A188" s="80"/>
      <c r="B188" s="80"/>
      <c r="C188" s="65">
        <v>4370</v>
      </c>
      <c r="D188" s="64" t="s">
        <v>303</v>
      </c>
      <c r="E188" s="69">
        <v>6000</v>
      </c>
      <c r="F188" s="71">
        <v>6000</v>
      </c>
      <c r="G188" s="69">
        <v>0</v>
      </c>
      <c r="H188" s="69">
        <v>6000</v>
      </c>
      <c r="I188" s="69">
        <v>0</v>
      </c>
      <c r="J188" s="69">
        <v>0</v>
      </c>
      <c r="K188" s="69">
        <v>0</v>
      </c>
      <c r="L188" s="69">
        <v>0</v>
      </c>
      <c r="M188" s="69">
        <v>0</v>
      </c>
      <c r="N188" s="71">
        <v>0</v>
      </c>
      <c r="O188" s="69">
        <v>0</v>
      </c>
      <c r="P188" s="69">
        <v>0</v>
      </c>
      <c r="Q188" s="69">
        <v>0</v>
      </c>
      <c r="R188" s="69">
        <v>0</v>
      </c>
      <c r="S188" s="278"/>
      <c r="T188" s="293"/>
    </row>
    <row r="189" spans="1:20" s="108" customFormat="1">
      <c r="A189" s="80"/>
      <c r="B189" s="80"/>
      <c r="C189" s="65">
        <v>4410</v>
      </c>
      <c r="D189" s="64" t="s">
        <v>354</v>
      </c>
      <c r="E189" s="69">
        <v>3200</v>
      </c>
      <c r="F189" s="71">
        <v>3200</v>
      </c>
      <c r="G189" s="69">
        <v>0</v>
      </c>
      <c r="H189" s="69">
        <v>3200</v>
      </c>
      <c r="I189" s="69">
        <v>0</v>
      </c>
      <c r="J189" s="69">
        <v>0</v>
      </c>
      <c r="K189" s="69">
        <v>0</v>
      </c>
      <c r="L189" s="69">
        <v>0</v>
      </c>
      <c r="M189" s="69">
        <v>0</v>
      </c>
      <c r="N189" s="71">
        <v>0</v>
      </c>
      <c r="O189" s="69">
        <v>0</v>
      </c>
      <c r="P189" s="69">
        <v>0</v>
      </c>
      <c r="Q189" s="69">
        <v>0</v>
      </c>
      <c r="R189" s="69">
        <v>0</v>
      </c>
      <c r="S189" s="278"/>
      <c r="T189" s="293"/>
    </row>
    <row r="190" spans="1:20" s="108" customFormat="1">
      <c r="A190" s="80"/>
      <c r="B190" s="80"/>
      <c r="C190" s="65">
        <v>4430</v>
      </c>
      <c r="D190" s="64" t="s">
        <v>312</v>
      </c>
      <c r="E190" s="69">
        <v>5800</v>
      </c>
      <c r="F190" s="71">
        <v>5800</v>
      </c>
      <c r="G190" s="69">
        <v>0</v>
      </c>
      <c r="H190" s="69">
        <v>5800</v>
      </c>
      <c r="I190" s="69">
        <v>0</v>
      </c>
      <c r="J190" s="69">
        <v>0</v>
      </c>
      <c r="K190" s="69">
        <v>0</v>
      </c>
      <c r="L190" s="69">
        <v>0</v>
      </c>
      <c r="M190" s="69">
        <v>0</v>
      </c>
      <c r="N190" s="71">
        <v>0</v>
      </c>
      <c r="O190" s="69">
        <v>0</v>
      </c>
      <c r="P190" s="69">
        <v>0</v>
      </c>
      <c r="Q190" s="69">
        <v>0</v>
      </c>
      <c r="R190" s="69">
        <v>0</v>
      </c>
      <c r="S190" s="278"/>
      <c r="T190" s="293"/>
    </row>
    <row r="191" spans="1:20" s="108" customFormat="1" ht="56.25">
      <c r="A191" s="80"/>
      <c r="B191" s="80"/>
      <c r="C191" s="65">
        <v>4440</v>
      </c>
      <c r="D191" s="64" t="s">
        <v>305</v>
      </c>
      <c r="E191" s="69">
        <v>49900</v>
      </c>
      <c r="F191" s="71">
        <v>49900</v>
      </c>
      <c r="G191" s="69">
        <v>0</v>
      </c>
      <c r="H191" s="69">
        <v>49900</v>
      </c>
      <c r="I191" s="69">
        <v>0</v>
      </c>
      <c r="J191" s="69">
        <v>0</v>
      </c>
      <c r="K191" s="69">
        <v>0</v>
      </c>
      <c r="L191" s="69">
        <v>0</v>
      </c>
      <c r="M191" s="69">
        <v>0</v>
      </c>
      <c r="N191" s="71">
        <v>0</v>
      </c>
      <c r="O191" s="69">
        <v>0</v>
      </c>
      <c r="P191" s="69">
        <v>0</v>
      </c>
      <c r="Q191" s="69">
        <v>0</v>
      </c>
      <c r="R191" s="69">
        <v>0</v>
      </c>
      <c r="S191" s="278"/>
      <c r="T191" s="293"/>
    </row>
    <row r="192" spans="1:20" s="108" customFormat="1" ht="56.25">
      <c r="A192" s="80"/>
      <c r="B192" s="80"/>
      <c r="C192" s="65">
        <v>4700</v>
      </c>
      <c r="D192" s="64" t="s">
        <v>306</v>
      </c>
      <c r="E192" s="69">
        <v>1700</v>
      </c>
      <c r="F192" s="71">
        <v>1700</v>
      </c>
      <c r="G192" s="69">
        <v>0</v>
      </c>
      <c r="H192" s="69">
        <v>1700</v>
      </c>
      <c r="I192" s="69">
        <v>0</v>
      </c>
      <c r="J192" s="69">
        <v>0</v>
      </c>
      <c r="K192" s="69">
        <v>0</v>
      </c>
      <c r="L192" s="69">
        <v>0</v>
      </c>
      <c r="M192" s="69">
        <v>0</v>
      </c>
      <c r="N192" s="71">
        <v>0</v>
      </c>
      <c r="O192" s="69">
        <v>0</v>
      </c>
      <c r="P192" s="69">
        <v>0</v>
      </c>
      <c r="Q192" s="69">
        <v>0</v>
      </c>
      <c r="R192" s="69">
        <v>0</v>
      </c>
      <c r="S192" s="278"/>
      <c r="T192" s="293"/>
    </row>
    <row r="193" spans="1:20" s="107" customFormat="1" ht="37.5">
      <c r="A193" s="72"/>
      <c r="B193" s="72">
        <v>80113</v>
      </c>
      <c r="C193" s="72"/>
      <c r="D193" s="63" t="s">
        <v>165</v>
      </c>
      <c r="E193" s="67">
        <f t="shared" ref="E193:R193" si="32">SUM(E194:E202)</f>
        <v>419700</v>
      </c>
      <c r="F193" s="67">
        <f t="shared" si="32"/>
        <v>419700</v>
      </c>
      <c r="G193" s="67">
        <f t="shared" si="32"/>
        <v>138800</v>
      </c>
      <c r="H193" s="67">
        <f t="shared" si="32"/>
        <v>279800</v>
      </c>
      <c r="I193" s="67">
        <f t="shared" si="32"/>
        <v>0</v>
      </c>
      <c r="J193" s="67">
        <f t="shared" si="32"/>
        <v>1100</v>
      </c>
      <c r="K193" s="67">
        <f t="shared" si="32"/>
        <v>0</v>
      </c>
      <c r="L193" s="67">
        <f t="shared" si="32"/>
        <v>0</v>
      </c>
      <c r="M193" s="67">
        <f t="shared" si="32"/>
        <v>0</v>
      </c>
      <c r="N193" s="67">
        <f t="shared" si="32"/>
        <v>0</v>
      </c>
      <c r="O193" s="67">
        <f t="shared" si="32"/>
        <v>0</v>
      </c>
      <c r="P193" s="67">
        <f t="shared" si="32"/>
        <v>0</v>
      </c>
      <c r="Q193" s="67">
        <f t="shared" si="32"/>
        <v>0</v>
      </c>
      <c r="R193" s="67">
        <f t="shared" si="32"/>
        <v>0</v>
      </c>
      <c r="S193" s="277"/>
      <c r="T193" s="292"/>
    </row>
    <row r="194" spans="1:20" s="108" customFormat="1" ht="75">
      <c r="A194" s="65"/>
      <c r="B194" s="65"/>
      <c r="C194" s="65">
        <v>3020</v>
      </c>
      <c r="D194" s="64" t="s">
        <v>355</v>
      </c>
      <c r="E194" s="69">
        <v>1100</v>
      </c>
      <c r="F194" s="71">
        <v>1100</v>
      </c>
      <c r="G194" s="69">
        <v>0</v>
      </c>
      <c r="H194" s="69">
        <v>0</v>
      </c>
      <c r="I194" s="69">
        <v>0</v>
      </c>
      <c r="J194" s="69">
        <v>1100</v>
      </c>
      <c r="K194" s="69">
        <v>0</v>
      </c>
      <c r="L194" s="69">
        <v>0</v>
      </c>
      <c r="M194" s="69">
        <v>0</v>
      </c>
      <c r="N194" s="71">
        <v>0</v>
      </c>
      <c r="O194" s="69">
        <v>0</v>
      </c>
      <c r="P194" s="69">
        <v>0</v>
      </c>
      <c r="Q194" s="69">
        <v>0</v>
      </c>
      <c r="R194" s="69">
        <v>0</v>
      </c>
      <c r="S194" s="278"/>
      <c r="T194" s="293"/>
    </row>
    <row r="195" spans="1:20" s="108" customFormat="1" ht="37.5">
      <c r="A195" s="65"/>
      <c r="B195" s="65"/>
      <c r="C195" s="65">
        <v>4010</v>
      </c>
      <c r="D195" s="64" t="s">
        <v>288</v>
      </c>
      <c r="E195" s="69">
        <v>107500</v>
      </c>
      <c r="F195" s="71">
        <v>107500</v>
      </c>
      <c r="G195" s="69">
        <v>107500</v>
      </c>
      <c r="H195" s="69">
        <v>0</v>
      </c>
      <c r="I195" s="69">
        <v>0</v>
      </c>
      <c r="J195" s="69">
        <v>0</v>
      </c>
      <c r="K195" s="69">
        <v>0</v>
      </c>
      <c r="L195" s="69">
        <v>0</v>
      </c>
      <c r="M195" s="69">
        <v>0</v>
      </c>
      <c r="N195" s="71">
        <v>0</v>
      </c>
      <c r="O195" s="69">
        <v>0</v>
      </c>
      <c r="P195" s="69">
        <v>0</v>
      </c>
      <c r="Q195" s="69">
        <v>0</v>
      </c>
      <c r="R195" s="69">
        <v>0</v>
      </c>
      <c r="S195" s="278"/>
      <c r="T195" s="293"/>
    </row>
    <row r="196" spans="1:20" s="108" customFormat="1" ht="37.5">
      <c r="A196" s="65"/>
      <c r="B196" s="65"/>
      <c r="C196" s="65">
        <v>4040</v>
      </c>
      <c r="D196" s="64" t="s">
        <v>289</v>
      </c>
      <c r="E196" s="69">
        <v>7900</v>
      </c>
      <c r="F196" s="71">
        <v>7900</v>
      </c>
      <c r="G196" s="69">
        <v>7900</v>
      </c>
      <c r="H196" s="69">
        <v>0</v>
      </c>
      <c r="I196" s="69">
        <v>0</v>
      </c>
      <c r="J196" s="69">
        <v>0</v>
      </c>
      <c r="K196" s="69">
        <v>0</v>
      </c>
      <c r="L196" s="69">
        <v>0</v>
      </c>
      <c r="M196" s="69">
        <v>0</v>
      </c>
      <c r="N196" s="71">
        <v>0</v>
      </c>
      <c r="O196" s="69">
        <v>0</v>
      </c>
      <c r="P196" s="69">
        <v>0</v>
      </c>
      <c r="Q196" s="69">
        <v>0</v>
      </c>
      <c r="R196" s="69">
        <v>0</v>
      </c>
      <c r="S196" s="278"/>
      <c r="T196" s="293"/>
    </row>
    <row r="197" spans="1:20" s="108" customFormat="1" ht="37.5">
      <c r="A197" s="65"/>
      <c r="B197" s="65"/>
      <c r="C197" s="65">
        <v>4110</v>
      </c>
      <c r="D197" s="64" t="s">
        <v>256</v>
      </c>
      <c r="E197" s="69">
        <v>17500</v>
      </c>
      <c r="F197" s="71">
        <v>17500</v>
      </c>
      <c r="G197" s="69">
        <v>17500</v>
      </c>
      <c r="H197" s="69">
        <v>0</v>
      </c>
      <c r="I197" s="69">
        <v>0</v>
      </c>
      <c r="J197" s="69">
        <v>0</v>
      </c>
      <c r="K197" s="69">
        <v>0</v>
      </c>
      <c r="L197" s="69">
        <v>0</v>
      </c>
      <c r="M197" s="69">
        <v>0</v>
      </c>
      <c r="N197" s="71">
        <v>0</v>
      </c>
      <c r="O197" s="69">
        <v>0</v>
      </c>
      <c r="P197" s="69">
        <v>0</v>
      </c>
      <c r="Q197" s="69">
        <v>0</v>
      </c>
      <c r="R197" s="69">
        <v>0</v>
      </c>
      <c r="S197" s="278"/>
      <c r="T197" s="293"/>
    </row>
    <row r="198" spans="1:20" s="108" customFormat="1">
      <c r="A198" s="65"/>
      <c r="B198" s="65"/>
      <c r="C198" s="65">
        <v>4120</v>
      </c>
      <c r="D198" s="64" t="s">
        <v>351</v>
      </c>
      <c r="E198" s="69">
        <v>2900</v>
      </c>
      <c r="F198" s="71">
        <v>2900</v>
      </c>
      <c r="G198" s="69">
        <v>2900</v>
      </c>
      <c r="H198" s="69">
        <v>0</v>
      </c>
      <c r="I198" s="69">
        <v>0</v>
      </c>
      <c r="J198" s="69">
        <v>0</v>
      </c>
      <c r="K198" s="69">
        <v>0</v>
      </c>
      <c r="L198" s="69">
        <v>0</v>
      </c>
      <c r="M198" s="69">
        <v>0</v>
      </c>
      <c r="N198" s="71">
        <v>0</v>
      </c>
      <c r="O198" s="69">
        <v>0</v>
      </c>
      <c r="P198" s="69">
        <v>0</v>
      </c>
      <c r="Q198" s="69">
        <v>0</v>
      </c>
      <c r="R198" s="69">
        <v>0</v>
      </c>
      <c r="S198" s="278"/>
      <c r="T198" s="293"/>
    </row>
    <row r="199" spans="1:20" s="108" customFormat="1" ht="37.5">
      <c r="A199" s="65"/>
      <c r="B199" s="65"/>
      <c r="C199" s="65">
        <v>4170</v>
      </c>
      <c r="D199" s="64" t="s">
        <v>258</v>
      </c>
      <c r="E199" s="69">
        <v>3000</v>
      </c>
      <c r="F199" s="71">
        <v>3000</v>
      </c>
      <c r="G199" s="69">
        <v>3000</v>
      </c>
      <c r="H199" s="69">
        <v>0</v>
      </c>
      <c r="I199" s="69">
        <v>0</v>
      </c>
      <c r="J199" s="69">
        <v>0</v>
      </c>
      <c r="K199" s="69">
        <v>0</v>
      </c>
      <c r="L199" s="69">
        <v>0</v>
      </c>
      <c r="M199" s="69">
        <v>0</v>
      </c>
      <c r="N199" s="71">
        <v>0</v>
      </c>
      <c r="O199" s="69">
        <v>0</v>
      </c>
      <c r="P199" s="69">
        <v>0</v>
      </c>
      <c r="Q199" s="69">
        <v>0</v>
      </c>
      <c r="R199" s="69">
        <v>0</v>
      </c>
      <c r="S199" s="278"/>
      <c r="T199" s="293"/>
    </row>
    <row r="200" spans="1:20" s="108" customFormat="1" ht="37.5">
      <c r="A200" s="65"/>
      <c r="B200" s="65"/>
      <c r="C200" s="65">
        <v>4210</v>
      </c>
      <c r="D200" s="64" t="s">
        <v>259</v>
      </c>
      <c r="E200" s="69">
        <v>92000</v>
      </c>
      <c r="F200" s="71">
        <v>92000</v>
      </c>
      <c r="G200" s="69">
        <v>0</v>
      </c>
      <c r="H200" s="69">
        <v>92000</v>
      </c>
      <c r="I200" s="69">
        <v>0</v>
      </c>
      <c r="J200" s="69">
        <v>0</v>
      </c>
      <c r="K200" s="69">
        <v>0</v>
      </c>
      <c r="L200" s="69">
        <v>0</v>
      </c>
      <c r="M200" s="69">
        <v>0</v>
      </c>
      <c r="N200" s="71">
        <v>0</v>
      </c>
      <c r="O200" s="69">
        <v>0</v>
      </c>
      <c r="P200" s="69">
        <v>0</v>
      </c>
      <c r="Q200" s="69">
        <v>0</v>
      </c>
      <c r="R200" s="69">
        <v>0</v>
      </c>
      <c r="S200" s="278"/>
      <c r="T200" s="293"/>
    </row>
    <row r="201" spans="1:20" s="108" customFormat="1">
      <c r="A201" s="65"/>
      <c r="B201" s="65"/>
      <c r="C201" s="65">
        <v>4300</v>
      </c>
      <c r="D201" s="64" t="s">
        <v>293</v>
      </c>
      <c r="E201" s="69">
        <v>184000</v>
      </c>
      <c r="F201" s="71">
        <v>184000</v>
      </c>
      <c r="G201" s="69">
        <v>0</v>
      </c>
      <c r="H201" s="69">
        <v>184000</v>
      </c>
      <c r="I201" s="69">
        <v>0</v>
      </c>
      <c r="J201" s="69">
        <v>0</v>
      </c>
      <c r="K201" s="69">
        <v>0</v>
      </c>
      <c r="L201" s="69">
        <v>0</v>
      </c>
      <c r="M201" s="69">
        <v>0</v>
      </c>
      <c r="N201" s="71">
        <v>0</v>
      </c>
      <c r="O201" s="69">
        <v>0</v>
      </c>
      <c r="P201" s="69">
        <v>0</v>
      </c>
      <c r="Q201" s="69">
        <v>0</v>
      </c>
      <c r="R201" s="69">
        <v>0</v>
      </c>
      <c r="S201" s="278"/>
      <c r="T201" s="293"/>
    </row>
    <row r="202" spans="1:20" s="108" customFormat="1" ht="56.25">
      <c r="A202" s="65"/>
      <c r="B202" s="65"/>
      <c r="C202" s="65">
        <v>4440</v>
      </c>
      <c r="D202" s="64" t="s">
        <v>305</v>
      </c>
      <c r="E202" s="69">
        <v>3800</v>
      </c>
      <c r="F202" s="71">
        <v>3800</v>
      </c>
      <c r="G202" s="69">
        <v>0</v>
      </c>
      <c r="H202" s="69">
        <v>3800</v>
      </c>
      <c r="I202" s="69">
        <v>0</v>
      </c>
      <c r="J202" s="69">
        <v>0</v>
      </c>
      <c r="K202" s="69">
        <v>0</v>
      </c>
      <c r="L202" s="69">
        <v>0</v>
      </c>
      <c r="M202" s="69">
        <v>0</v>
      </c>
      <c r="N202" s="71">
        <v>0</v>
      </c>
      <c r="O202" s="69">
        <v>0</v>
      </c>
      <c r="P202" s="69">
        <v>0</v>
      </c>
      <c r="Q202" s="69">
        <v>0</v>
      </c>
      <c r="R202" s="69">
        <v>0</v>
      </c>
      <c r="S202" s="278"/>
      <c r="T202" s="293"/>
    </row>
    <row r="203" spans="1:20" s="107" customFormat="1" ht="37.5">
      <c r="A203" s="72"/>
      <c r="B203" s="72">
        <v>80146</v>
      </c>
      <c r="C203" s="72"/>
      <c r="D203" s="63" t="s">
        <v>356</v>
      </c>
      <c r="E203" s="67">
        <f t="shared" ref="E203:R203" si="33">SUM(E204:E207)</f>
        <v>26500</v>
      </c>
      <c r="F203" s="67">
        <f t="shared" si="33"/>
        <v>26500</v>
      </c>
      <c r="G203" s="67">
        <v>0</v>
      </c>
      <c r="H203" s="67">
        <f t="shared" si="33"/>
        <v>26500</v>
      </c>
      <c r="I203" s="67">
        <v>0</v>
      </c>
      <c r="J203" s="67">
        <f t="shared" si="33"/>
        <v>0</v>
      </c>
      <c r="K203" s="67">
        <f t="shared" si="33"/>
        <v>0</v>
      </c>
      <c r="L203" s="67">
        <f t="shared" si="33"/>
        <v>0</v>
      </c>
      <c r="M203" s="67">
        <f t="shared" si="33"/>
        <v>0</v>
      </c>
      <c r="N203" s="67">
        <f t="shared" si="33"/>
        <v>0</v>
      </c>
      <c r="O203" s="67">
        <f t="shared" si="33"/>
        <v>0</v>
      </c>
      <c r="P203" s="67">
        <f t="shared" si="33"/>
        <v>0</v>
      </c>
      <c r="Q203" s="67">
        <f t="shared" si="33"/>
        <v>0</v>
      </c>
      <c r="R203" s="67">
        <f t="shared" si="33"/>
        <v>0</v>
      </c>
      <c r="S203" s="277"/>
      <c r="T203" s="292"/>
    </row>
    <row r="204" spans="1:20" s="108" customFormat="1" ht="37.5">
      <c r="A204" s="65"/>
      <c r="B204" s="76"/>
      <c r="C204" s="65">
        <v>4210</v>
      </c>
      <c r="D204" s="64" t="s">
        <v>259</v>
      </c>
      <c r="E204" s="69">
        <v>2900</v>
      </c>
      <c r="F204" s="71">
        <v>2900</v>
      </c>
      <c r="G204" s="69">
        <v>0</v>
      </c>
      <c r="H204" s="69">
        <v>2900</v>
      </c>
      <c r="I204" s="69">
        <v>0</v>
      </c>
      <c r="J204" s="69">
        <v>0</v>
      </c>
      <c r="K204" s="69">
        <v>0</v>
      </c>
      <c r="L204" s="69">
        <v>0</v>
      </c>
      <c r="M204" s="69">
        <v>0</v>
      </c>
      <c r="N204" s="71">
        <v>0</v>
      </c>
      <c r="O204" s="69">
        <v>0</v>
      </c>
      <c r="P204" s="69">
        <v>0</v>
      </c>
      <c r="Q204" s="69">
        <v>0</v>
      </c>
      <c r="R204" s="69">
        <v>0</v>
      </c>
      <c r="S204" s="278"/>
      <c r="T204" s="293"/>
    </row>
    <row r="205" spans="1:20" s="108" customFormat="1">
      <c r="A205" s="65"/>
      <c r="B205" s="76"/>
      <c r="C205" s="65">
        <v>4300</v>
      </c>
      <c r="D205" s="64" t="s">
        <v>285</v>
      </c>
      <c r="E205" s="69">
        <v>9000</v>
      </c>
      <c r="F205" s="71">
        <v>9000</v>
      </c>
      <c r="G205" s="69">
        <v>0</v>
      </c>
      <c r="H205" s="69">
        <v>9000</v>
      </c>
      <c r="I205" s="69">
        <v>0</v>
      </c>
      <c r="J205" s="69">
        <v>0</v>
      </c>
      <c r="K205" s="69">
        <v>0</v>
      </c>
      <c r="L205" s="69">
        <v>0</v>
      </c>
      <c r="M205" s="69">
        <v>0</v>
      </c>
      <c r="N205" s="71">
        <v>0</v>
      </c>
      <c r="O205" s="69">
        <v>0</v>
      </c>
      <c r="P205" s="69">
        <v>0</v>
      </c>
      <c r="Q205" s="69">
        <v>0</v>
      </c>
      <c r="R205" s="69">
        <v>0</v>
      </c>
      <c r="S205" s="278"/>
      <c r="T205" s="293"/>
    </row>
    <row r="206" spans="1:20" s="108" customFormat="1" ht="56.25">
      <c r="A206" s="65"/>
      <c r="B206" s="76"/>
      <c r="C206" s="65">
        <v>4700</v>
      </c>
      <c r="D206" s="64" t="s">
        <v>306</v>
      </c>
      <c r="E206" s="69">
        <v>13600</v>
      </c>
      <c r="F206" s="71">
        <v>13600</v>
      </c>
      <c r="G206" s="69">
        <v>0</v>
      </c>
      <c r="H206" s="69">
        <v>13600</v>
      </c>
      <c r="I206" s="69">
        <v>0</v>
      </c>
      <c r="J206" s="69">
        <v>0</v>
      </c>
      <c r="K206" s="69">
        <v>0</v>
      </c>
      <c r="L206" s="69">
        <v>0</v>
      </c>
      <c r="M206" s="69">
        <v>0</v>
      </c>
      <c r="N206" s="71">
        <v>0</v>
      </c>
      <c r="O206" s="69">
        <v>0</v>
      </c>
      <c r="P206" s="69">
        <v>0</v>
      </c>
      <c r="Q206" s="69">
        <v>0</v>
      </c>
      <c r="R206" s="69">
        <v>0</v>
      </c>
      <c r="S206" s="278"/>
      <c r="T206" s="293"/>
    </row>
    <row r="207" spans="1:20" s="108" customFormat="1">
      <c r="A207" s="65"/>
      <c r="B207" s="76"/>
      <c r="C207" s="65">
        <v>4410</v>
      </c>
      <c r="D207" s="64" t="s">
        <v>354</v>
      </c>
      <c r="E207" s="69">
        <v>1000</v>
      </c>
      <c r="F207" s="71">
        <v>1000</v>
      </c>
      <c r="G207" s="69">
        <v>0</v>
      </c>
      <c r="H207" s="69">
        <v>1000</v>
      </c>
      <c r="I207" s="69">
        <v>0</v>
      </c>
      <c r="J207" s="69">
        <v>0</v>
      </c>
      <c r="K207" s="69">
        <v>0</v>
      </c>
      <c r="L207" s="69">
        <v>0</v>
      </c>
      <c r="M207" s="69">
        <v>0</v>
      </c>
      <c r="N207" s="71">
        <v>0</v>
      </c>
      <c r="O207" s="69">
        <v>0</v>
      </c>
      <c r="P207" s="69">
        <v>0</v>
      </c>
      <c r="Q207" s="69">
        <v>0</v>
      </c>
      <c r="R207" s="69">
        <v>0</v>
      </c>
      <c r="S207" s="278"/>
      <c r="T207" s="293"/>
    </row>
    <row r="208" spans="1:20" s="107" customFormat="1">
      <c r="A208" s="72"/>
      <c r="B208" s="72">
        <v>80148</v>
      </c>
      <c r="C208" s="72"/>
      <c r="D208" s="63" t="s">
        <v>357</v>
      </c>
      <c r="E208" s="67">
        <f t="shared" ref="E208:R208" si="34">SUM(E209:E216)</f>
        <v>565550</v>
      </c>
      <c r="F208" s="67">
        <f t="shared" si="34"/>
        <v>565550</v>
      </c>
      <c r="G208" s="67">
        <f t="shared" si="34"/>
        <v>386000</v>
      </c>
      <c r="H208" s="67">
        <f t="shared" si="34"/>
        <v>175500</v>
      </c>
      <c r="I208" s="67">
        <f t="shared" si="34"/>
        <v>0</v>
      </c>
      <c r="J208" s="67">
        <f t="shared" si="34"/>
        <v>4050</v>
      </c>
      <c r="K208" s="67">
        <f t="shared" si="34"/>
        <v>0</v>
      </c>
      <c r="L208" s="67">
        <f t="shared" si="34"/>
        <v>0</v>
      </c>
      <c r="M208" s="67">
        <f t="shared" si="34"/>
        <v>0</v>
      </c>
      <c r="N208" s="67">
        <f t="shared" si="34"/>
        <v>0</v>
      </c>
      <c r="O208" s="67">
        <f t="shared" si="34"/>
        <v>0</v>
      </c>
      <c r="P208" s="67">
        <f t="shared" si="34"/>
        <v>0</v>
      </c>
      <c r="Q208" s="67">
        <f t="shared" si="34"/>
        <v>0</v>
      </c>
      <c r="R208" s="67">
        <f t="shared" si="34"/>
        <v>0</v>
      </c>
      <c r="S208" s="277"/>
      <c r="T208" s="292"/>
    </row>
    <row r="209" spans="1:20" s="108" customFormat="1" ht="75">
      <c r="A209" s="65"/>
      <c r="B209" s="65"/>
      <c r="C209" s="65">
        <v>3020</v>
      </c>
      <c r="D209" s="64" t="s">
        <v>358</v>
      </c>
      <c r="E209" s="69">
        <v>4050</v>
      </c>
      <c r="F209" s="71">
        <v>4050</v>
      </c>
      <c r="G209" s="69">
        <v>0</v>
      </c>
      <c r="H209" s="69">
        <v>0</v>
      </c>
      <c r="I209" s="69">
        <v>0</v>
      </c>
      <c r="J209" s="69">
        <v>4050</v>
      </c>
      <c r="K209" s="68">
        <v>0</v>
      </c>
      <c r="L209" s="68">
        <v>0</v>
      </c>
      <c r="M209" s="68">
        <v>0</v>
      </c>
      <c r="N209" s="67">
        <v>0</v>
      </c>
      <c r="O209" s="68">
        <v>0</v>
      </c>
      <c r="P209" s="68">
        <v>0</v>
      </c>
      <c r="Q209" s="68">
        <v>0</v>
      </c>
      <c r="R209" s="68">
        <v>0</v>
      </c>
      <c r="S209" s="278"/>
      <c r="T209" s="293"/>
    </row>
    <row r="210" spans="1:20" s="108" customFormat="1" ht="37.5">
      <c r="A210" s="65"/>
      <c r="B210" s="65"/>
      <c r="C210" s="65">
        <v>4010</v>
      </c>
      <c r="D210" s="64" t="s">
        <v>288</v>
      </c>
      <c r="E210" s="69">
        <v>304000</v>
      </c>
      <c r="F210" s="71">
        <v>304000</v>
      </c>
      <c r="G210" s="69">
        <v>304000</v>
      </c>
      <c r="H210" s="69">
        <v>0</v>
      </c>
      <c r="I210" s="69">
        <v>0</v>
      </c>
      <c r="J210" s="69">
        <v>0</v>
      </c>
      <c r="K210" s="68">
        <v>0</v>
      </c>
      <c r="L210" s="68">
        <v>0</v>
      </c>
      <c r="M210" s="68">
        <v>0</v>
      </c>
      <c r="N210" s="67">
        <v>0</v>
      </c>
      <c r="O210" s="68">
        <v>0</v>
      </c>
      <c r="P210" s="68">
        <v>0</v>
      </c>
      <c r="Q210" s="68">
        <v>0</v>
      </c>
      <c r="R210" s="68">
        <v>0</v>
      </c>
      <c r="S210" s="278"/>
      <c r="T210" s="293"/>
    </row>
    <row r="211" spans="1:20" s="108" customFormat="1" ht="37.5">
      <c r="A211" s="65"/>
      <c r="B211" s="65"/>
      <c r="C211" s="65">
        <v>4040</v>
      </c>
      <c r="D211" s="64" t="s">
        <v>289</v>
      </c>
      <c r="E211" s="69">
        <v>22500</v>
      </c>
      <c r="F211" s="71">
        <v>22500</v>
      </c>
      <c r="G211" s="69">
        <v>22500</v>
      </c>
      <c r="H211" s="69">
        <v>0</v>
      </c>
      <c r="I211" s="69">
        <v>0</v>
      </c>
      <c r="J211" s="69">
        <v>0</v>
      </c>
      <c r="K211" s="68">
        <v>0</v>
      </c>
      <c r="L211" s="68">
        <v>0</v>
      </c>
      <c r="M211" s="68">
        <v>0</v>
      </c>
      <c r="N211" s="67">
        <v>0</v>
      </c>
      <c r="O211" s="68">
        <v>0</v>
      </c>
      <c r="P211" s="68">
        <v>0</v>
      </c>
      <c r="Q211" s="68">
        <v>0</v>
      </c>
      <c r="R211" s="68">
        <v>0</v>
      </c>
      <c r="S211" s="278"/>
      <c r="T211" s="293"/>
    </row>
    <row r="212" spans="1:20" s="108" customFormat="1" ht="37.5">
      <c r="A212" s="65"/>
      <c r="B212" s="65"/>
      <c r="C212" s="65">
        <v>4110</v>
      </c>
      <c r="D212" s="64" t="s">
        <v>256</v>
      </c>
      <c r="E212" s="69">
        <v>49700</v>
      </c>
      <c r="F212" s="71">
        <v>49700</v>
      </c>
      <c r="G212" s="69">
        <v>49700</v>
      </c>
      <c r="H212" s="69">
        <v>0</v>
      </c>
      <c r="I212" s="69">
        <v>0</v>
      </c>
      <c r="J212" s="69">
        <v>0</v>
      </c>
      <c r="K212" s="68">
        <v>0</v>
      </c>
      <c r="L212" s="68">
        <v>0</v>
      </c>
      <c r="M212" s="68">
        <v>0</v>
      </c>
      <c r="N212" s="67">
        <v>0</v>
      </c>
      <c r="O212" s="68">
        <v>0</v>
      </c>
      <c r="P212" s="68">
        <v>0</v>
      </c>
      <c r="Q212" s="68">
        <v>0</v>
      </c>
      <c r="R212" s="68">
        <v>0</v>
      </c>
      <c r="S212" s="278"/>
      <c r="T212" s="293"/>
    </row>
    <row r="213" spans="1:20" s="108" customFormat="1">
      <c r="A213" s="65"/>
      <c r="B213" s="65"/>
      <c r="C213" s="65">
        <v>4120</v>
      </c>
      <c r="D213" s="64" t="s">
        <v>351</v>
      </c>
      <c r="E213" s="69">
        <v>8300</v>
      </c>
      <c r="F213" s="71">
        <v>8300</v>
      </c>
      <c r="G213" s="69">
        <v>8300</v>
      </c>
      <c r="H213" s="69">
        <v>0</v>
      </c>
      <c r="I213" s="69">
        <v>0</v>
      </c>
      <c r="J213" s="69">
        <v>0</v>
      </c>
      <c r="K213" s="68">
        <v>0</v>
      </c>
      <c r="L213" s="68">
        <v>0</v>
      </c>
      <c r="M213" s="68">
        <v>0</v>
      </c>
      <c r="N213" s="67">
        <v>0</v>
      </c>
      <c r="O213" s="68">
        <v>0</v>
      </c>
      <c r="P213" s="68">
        <v>0</v>
      </c>
      <c r="Q213" s="68">
        <v>0</v>
      </c>
      <c r="R213" s="68">
        <v>0</v>
      </c>
      <c r="S213" s="278"/>
      <c r="T213" s="293"/>
    </row>
    <row r="214" spans="1:20" s="108" customFormat="1" ht="37.5">
      <c r="A214" s="65"/>
      <c r="B214" s="65"/>
      <c r="C214" s="65">
        <v>4170</v>
      </c>
      <c r="D214" s="64" t="s">
        <v>258</v>
      </c>
      <c r="E214" s="69">
        <v>1500</v>
      </c>
      <c r="F214" s="71">
        <v>1500</v>
      </c>
      <c r="G214" s="69">
        <v>1500</v>
      </c>
      <c r="H214" s="69">
        <v>0</v>
      </c>
      <c r="I214" s="69">
        <v>0</v>
      </c>
      <c r="J214" s="69">
        <v>0</v>
      </c>
      <c r="K214" s="68">
        <v>0</v>
      </c>
      <c r="L214" s="68"/>
      <c r="M214" s="68">
        <v>0</v>
      </c>
      <c r="N214" s="67">
        <v>0</v>
      </c>
      <c r="O214" s="68">
        <v>0</v>
      </c>
      <c r="P214" s="68">
        <v>0</v>
      </c>
      <c r="Q214" s="68">
        <v>0</v>
      </c>
      <c r="R214" s="68">
        <v>0</v>
      </c>
      <c r="S214" s="278"/>
      <c r="T214" s="293"/>
    </row>
    <row r="215" spans="1:20" s="108" customFormat="1">
      <c r="A215" s="65"/>
      <c r="B215" s="65"/>
      <c r="C215" s="65">
        <v>4220</v>
      </c>
      <c r="D215" s="64" t="s">
        <v>346</v>
      </c>
      <c r="E215" s="69">
        <v>160000</v>
      </c>
      <c r="F215" s="71">
        <v>160000</v>
      </c>
      <c r="G215" s="68">
        <v>0</v>
      </c>
      <c r="H215" s="69">
        <v>160000</v>
      </c>
      <c r="I215" s="69">
        <v>0</v>
      </c>
      <c r="J215" s="69">
        <v>0</v>
      </c>
      <c r="K215" s="68">
        <v>0</v>
      </c>
      <c r="L215" s="68">
        <v>0</v>
      </c>
      <c r="M215" s="68">
        <v>0</v>
      </c>
      <c r="N215" s="67">
        <v>0</v>
      </c>
      <c r="O215" s="68">
        <v>0</v>
      </c>
      <c r="P215" s="68">
        <v>0</v>
      </c>
      <c r="Q215" s="68">
        <v>0</v>
      </c>
      <c r="R215" s="68">
        <v>0</v>
      </c>
      <c r="S215" s="278"/>
      <c r="T215" s="293"/>
    </row>
    <row r="216" spans="1:20" s="108" customFormat="1" ht="56.25">
      <c r="A216" s="65"/>
      <c r="B216" s="65"/>
      <c r="C216" s="65">
        <v>4440</v>
      </c>
      <c r="D216" s="64" t="s">
        <v>305</v>
      </c>
      <c r="E216" s="69">
        <v>15500</v>
      </c>
      <c r="F216" s="71">
        <v>15500</v>
      </c>
      <c r="G216" s="69">
        <v>0</v>
      </c>
      <c r="H216" s="69">
        <v>15500</v>
      </c>
      <c r="I216" s="69">
        <v>0</v>
      </c>
      <c r="J216" s="69">
        <v>0</v>
      </c>
      <c r="K216" s="68">
        <v>0</v>
      </c>
      <c r="L216" s="68">
        <v>0</v>
      </c>
      <c r="M216" s="68">
        <v>0</v>
      </c>
      <c r="N216" s="67">
        <v>0</v>
      </c>
      <c r="O216" s="68">
        <v>0</v>
      </c>
      <c r="P216" s="68">
        <v>0</v>
      </c>
      <c r="Q216" s="68">
        <v>0</v>
      </c>
      <c r="R216" s="68">
        <v>0</v>
      </c>
      <c r="S216" s="278"/>
      <c r="T216" s="293"/>
    </row>
    <row r="217" spans="1:20" s="107" customFormat="1">
      <c r="A217" s="72"/>
      <c r="B217" s="72">
        <v>80195</v>
      </c>
      <c r="C217" s="72"/>
      <c r="D217" s="63" t="s">
        <v>21</v>
      </c>
      <c r="E217" s="67">
        <f t="shared" ref="E217:R217" si="35">SUM(E218:E220)</f>
        <v>44712</v>
      </c>
      <c r="F217" s="67">
        <f t="shared" si="35"/>
        <v>44712</v>
      </c>
      <c r="G217" s="67">
        <f t="shared" si="35"/>
        <v>560</v>
      </c>
      <c r="H217" s="67">
        <f t="shared" si="35"/>
        <v>34152</v>
      </c>
      <c r="I217" s="67">
        <f t="shared" si="35"/>
        <v>10000</v>
      </c>
      <c r="J217" s="67">
        <f t="shared" si="35"/>
        <v>0</v>
      </c>
      <c r="K217" s="67">
        <f t="shared" si="35"/>
        <v>0</v>
      </c>
      <c r="L217" s="67">
        <f t="shared" si="35"/>
        <v>0</v>
      </c>
      <c r="M217" s="67">
        <f t="shared" si="35"/>
        <v>0</v>
      </c>
      <c r="N217" s="67">
        <f t="shared" si="35"/>
        <v>0</v>
      </c>
      <c r="O217" s="67">
        <f t="shared" si="35"/>
        <v>0</v>
      </c>
      <c r="P217" s="67">
        <f t="shared" si="35"/>
        <v>0</v>
      </c>
      <c r="Q217" s="67">
        <f t="shared" si="35"/>
        <v>0</v>
      </c>
      <c r="R217" s="67">
        <f t="shared" si="35"/>
        <v>0</v>
      </c>
      <c r="S217" s="277"/>
      <c r="T217" s="292"/>
    </row>
    <row r="218" spans="1:20" s="108" customFormat="1" ht="93.75">
      <c r="A218" s="65"/>
      <c r="B218" s="76"/>
      <c r="C218" s="65">
        <v>2820</v>
      </c>
      <c r="D218" s="64" t="s">
        <v>309</v>
      </c>
      <c r="E218" s="69">
        <v>10000</v>
      </c>
      <c r="F218" s="71">
        <v>10000</v>
      </c>
      <c r="G218" s="69">
        <v>0</v>
      </c>
      <c r="H218" s="69">
        <v>0</v>
      </c>
      <c r="I218" s="69">
        <v>10000</v>
      </c>
      <c r="J218" s="69">
        <v>0</v>
      </c>
      <c r="K218" s="69">
        <v>0</v>
      </c>
      <c r="L218" s="69">
        <v>0</v>
      </c>
      <c r="M218" s="69">
        <v>0</v>
      </c>
      <c r="N218" s="71">
        <v>0</v>
      </c>
      <c r="O218" s="69">
        <v>0</v>
      </c>
      <c r="P218" s="69">
        <v>0</v>
      </c>
      <c r="Q218" s="69">
        <v>0</v>
      </c>
      <c r="R218" s="69">
        <v>0</v>
      </c>
      <c r="S218" s="278"/>
      <c r="T218" s="293"/>
    </row>
    <row r="219" spans="1:20" s="108" customFormat="1" ht="37.5">
      <c r="A219" s="65"/>
      <c r="B219" s="76"/>
      <c r="C219" s="65">
        <v>4170</v>
      </c>
      <c r="D219" s="64" t="s">
        <v>258</v>
      </c>
      <c r="E219" s="69">
        <v>560</v>
      </c>
      <c r="F219" s="71">
        <v>560</v>
      </c>
      <c r="G219" s="69">
        <v>560</v>
      </c>
      <c r="H219" s="69">
        <v>0</v>
      </c>
      <c r="I219" s="69">
        <v>0</v>
      </c>
      <c r="J219" s="69">
        <v>0</v>
      </c>
      <c r="K219" s="69">
        <v>0</v>
      </c>
      <c r="L219" s="69">
        <v>0</v>
      </c>
      <c r="M219" s="69">
        <v>0</v>
      </c>
      <c r="N219" s="71">
        <v>0</v>
      </c>
      <c r="O219" s="69">
        <v>0</v>
      </c>
      <c r="P219" s="69">
        <v>0</v>
      </c>
      <c r="Q219" s="69">
        <v>0</v>
      </c>
      <c r="R219" s="69">
        <v>0</v>
      </c>
      <c r="S219" s="278"/>
      <c r="T219" s="293"/>
    </row>
    <row r="220" spans="1:20" s="108" customFormat="1" ht="75">
      <c r="A220" s="65"/>
      <c r="B220" s="76"/>
      <c r="C220" s="65">
        <v>4440</v>
      </c>
      <c r="D220" s="64" t="s">
        <v>359</v>
      </c>
      <c r="E220" s="69">
        <v>34152</v>
      </c>
      <c r="F220" s="71">
        <v>34152</v>
      </c>
      <c r="G220" s="69">
        <v>0</v>
      </c>
      <c r="H220" s="69">
        <v>34152</v>
      </c>
      <c r="I220" s="69">
        <v>0</v>
      </c>
      <c r="J220" s="69">
        <v>0</v>
      </c>
      <c r="K220" s="69">
        <v>0</v>
      </c>
      <c r="L220" s="69">
        <v>0</v>
      </c>
      <c r="M220" s="69">
        <v>0</v>
      </c>
      <c r="N220" s="71">
        <v>0</v>
      </c>
      <c r="O220" s="69">
        <v>0</v>
      </c>
      <c r="P220" s="69">
        <v>0</v>
      </c>
      <c r="Q220" s="69">
        <v>0</v>
      </c>
      <c r="R220" s="69">
        <v>0</v>
      </c>
      <c r="S220" s="278"/>
      <c r="T220" s="293"/>
    </row>
    <row r="221" spans="1:20" s="263" customFormat="1">
      <c r="A221" s="260">
        <v>851</v>
      </c>
      <c r="B221" s="260"/>
      <c r="C221" s="260"/>
      <c r="D221" s="261" t="s">
        <v>360</v>
      </c>
      <c r="E221" s="262">
        <f t="shared" ref="E221:R221" si="36">E222+E228+E235</f>
        <v>75300</v>
      </c>
      <c r="F221" s="262">
        <f t="shared" si="36"/>
        <v>75300</v>
      </c>
      <c r="G221" s="262">
        <f t="shared" si="36"/>
        <v>42200</v>
      </c>
      <c r="H221" s="262">
        <f t="shared" si="36"/>
        <v>28100</v>
      </c>
      <c r="I221" s="262">
        <f t="shared" si="36"/>
        <v>5000</v>
      </c>
      <c r="J221" s="262">
        <f t="shared" si="36"/>
        <v>0</v>
      </c>
      <c r="K221" s="262">
        <f t="shared" si="36"/>
        <v>0</v>
      </c>
      <c r="L221" s="262">
        <f t="shared" si="36"/>
        <v>0</v>
      </c>
      <c r="M221" s="262">
        <f t="shared" si="36"/>
        <v>0</v>
      </c>
      <c r="N221" s="262">
        <f t="shared" si="36"/>
        <v>0</v>
      </c>
      <c r="O221" s="262">
        <f t="shared" si="36"/>
        <v>0</v>
      </c>
      <c r="P221" s="262">
        <f t="shared" si="36"/>
        <v>0</v>
      </c>
      <c r="Q221" s="262">
        <f t="shared" si="36"/>
        <v>0</v>
      </c>
      <c r="R221" s="262">
        <f t="shared" si="36"/>
        <v>0</v>
      </c>
      <c r="S221" s="276"/>
      <c r="T221" s="292"/>
    </row>
    <row r="222" spans="1:20" s="107" customFormat="1">
      <c r="A222" s="72"/>
      <c r="B222" s="72">
        <v>85153</v>
      </c>
      <c r="C222" s="72"/>
      <c r="D222" s="63" t="s">
        <v>361</v>
      </c>
      <c r="E222" s="67">
        <f t="shared" ref="E222:R222" si="37">SUM(E223:E227)</f>
        <v>9950</v>
      </c>
      <c r="F222" s="67">
        <f t="shared" si="37"/>
        <v>9950</v>
      </c>
      <c r="G222" s="67">
        <f t="shared" si="37"/>
        <v>5250</v>
      </c>
      <c r="H222" s="67">
        <f t="shared" si="37"/>
        <v>4700</v>
      </c>
      <c r="I222" s="67">
        <f t="shared" si="37"/>
        <v>0</v>
      </c>
      <c r="J222" s="67">
        <f t="shared" si="37"/>
        <v>0</v>
      </c>
      <c r="K222" s="67">
        <f t="shared" si="37"/>
        <v>0</v>
      </c>
      <c r="L222" s="67">
        <f t="shared" si="37"/>
        <v>0</v>
      </c>
      <c r="M222" s="67">
        <f t="shared" si="37"/>
        <v>0</v>
      </c>
      <c r="N222" s="67">
        <f t="shared" si="37"/>
        <v>0</v>
      </c>
      <c r="O222" s="67">
        <f t="shared" si="37"/>
        <v>0</v>
      </c>
      <c r="P222" s="67">
        <f t="shared" si="37"/>
        <v>0</v>
      </c>
      <c r="Q222" s="67">
        <f t="shared" si="37"/>
        <v>0</v>
      </c>
      <c r="R222" s="67">
        <f t="shared" si="37"/>
        <v>0</v>
      </c>
      <c r="S222" s="277"/>
      <c r="T222" s="292"/>
    </row>
    <row r="223" spans="1:20" s="108" customFormat="1" ht="37.5">
      <c r="A223" s="76"/>
      <c r="B223" s="76"/>
      <c r="C223" s="65">
        <v>4110</v>
      </c>
      <c r="D223" s="64" t="s">
        <v>329</v>
      </c>
      <c r="E223" s="69">
        <v>200</v>
      </c>
      <c r="F223" s="71">
        <v>200</v>
      </c>
      <c r="G223" s="69">
        <v>200</v>
      </c>
      <c r="H223" s="69">
        <v>0</v>
      </c>
      <c r="I223" s="69">
        <v>0</v>
      </c>
      <c r="J223" s="69">
        <v>0</v>
      </c>
      <c r="K223" s="69">
        <v>0</v>
      </c>
      <c r="L223" s="69">
        <v>0</v>
      </c>
      <c r="M223" s="69">
        <v>0</v>
      </c>
      <c r="N223" s="71">
        <v>0</v>
      </c>
      <c r="O223" s="69">
        <v>0</v>
      </c>
      <c r="P223" s="69">
        <v>0</v>
      </c>
      <c r="Q223" s="69">
        <v>0</v>
      </c>
      <c r="R223" s="69">
        <v>0</v>
      </c>
      <c r="S223" s="278"/>
      <c r="T223" s="293"/>
    </row>
    <row r="224" spans="1:20" s="108" customFormat="1">
      <c r="A224" s="76"/>
      <c r="B224" s="76"/>
      <c r="C224" s="65">
        <v>4120</v>
      </c>
      <c r="D224" s="64" t="s">
        <v>297</v>
      </c>
      <c r="E224" s="69">
        <v>50</v>
      </c>
      <c r="F224" s="71">
        <v>50</v>
      </c>
      <c r="G224" s="69">
        <v>50</v>
      </c>
      <c r="H224" s="69">
        <v>0</v>
      </c>
      <c r="I224" s="373">
        <v>0</v>
      </c>
      <c r="J224" s="373">
        <v>0</v>
      </c>
      <c r="K224" s="373">
        <v>0</v>
      </c>
      <c r="L224" s="373">
        <v>0</v>
      </c>
      <c r="M224" s="373">
        <v>0</v>
      </c>
      <c r="N224" s="374">
        <v>0</v>
      </c>
      <c r="O224" s="373">
        <v>0</v>
      </c>
      <c r="P224" s="373">
        <v>0</v>
      </c>
      <c r="Q224" s="373">
        <v>0</v>
      </c>
      <c r="R224" s="373">
        <v>0</v>
      </c>
      <c r="S224" s="278"/>
      <c r="T224" s="293"/>
    </row>
    <row r="225" spans="1:20" s="108" customFormat="1" ht="37.5">
      <c r="A225" s="76"/>
      <c r="B225" s="76"/>
      <c r="C225" s="65">
        <v>4170</v>
      </c>
      <c r="D225" s="64" t="s">
        <v>258</v>
      </c>
      <c r="E225" s="69">
        <v>5000</v>
      </c>
      <c r="F225" s="71">
        <v>5000</v>
      </c>
      <c r="G225" s="69">
        <v>5000</v>
      </c>
      <c r="H225" s="69">
        <v>0</v>
      </c>
      <c r="I225" s="373"/>
      <c r="J225" s="373"/>
      <c r="K225" s="373"/>
      <c r="L225" s="373"/>
      <c r="M225" s="373"/>
      <c r="N225" s="374"/>
      <c r="O225" s="373"/>
      <c r="P225" s="373"/>
      <c r="Q225" s="373"/>
      <c r="R225" s="373"/>
      <c r="S225" s="278"/>
      <c r="T225" s="293"/>
    </row>
    <row r="226" spans="1:20" s="108" customFormat="1" ht="37.5">
      <c r="A226" s="76"/>
      <c r="B226" s="76"/>
      <c r="C226" s="65">
        <v>4210</v>
      </c>
      <c r="D226" s="64" t="s">
        <v>259</v>
      </c>
      <c r="E226" s="69">
        <v>2000</v>
      </c>
      <c r="F226" s="71">
        <v>2000</v>
      </c>
      <c r="G226" s="69">
        <v>0</v>
      </c>
      <c r="H226" s="69">
        <v>2000</v>
      </c>
      <c r="I226" s="69">
        <v>0</v>
      </c>
      <c r="J226" s="69">
        <v>0</v>
      </c>
      <c r="K226" s="69">
        <v>0</v>
      </c>
      <c r="L226" s="69">
        <v>0</v>
      </c>
      <c r="M226" s="69">
        <v>0</v>
      </c>
      <c r="N226" s="71">
        <v>0</v>
      </c>
      <c r="O226" s="69">
        <v>0</v>
      </c>
      <c r="P226" s="69">
        <v>0</v>
      </c>
      <c r="Q226" s="69">
        <v>0</v>
      </c>
      <c r="R226" s="69">
        <v>0</v>
      </c>
      <c r="S226" s="278"/>
      <c r="T226" s="293"/>
    </row>
    <row r="227" spans="1:20" s="108" customFormat="1">
      <c r="A227" s="76"/>
      <c r="B227" s="76"/>
      <c r="C227" s="65">
        <v>4300</v>
      </c>
      <c r="D227" s="64" t="s">
        <v>293</v>
      </c>
      <c r="E227" s="69">
        <v>2700</v>
      </c>
      <c r="F227" s="71">
        <v>2700</v>
      </c>
      <c r="G227" s="69">
        <v>0</v>
      </c>
      <c r="H227" s="69">
        <v>2700</v>
      </c>
      <c r="I227" s="69">
        <v>0</v>
      </c>
      <c r="J227" s="69">
        <v>0</v>
      </c>
      <c r="K227" s="69">
        <v>0</v>
      </c>
      <c r="L227" s="69">
        <v>0</v>
      </c>
      <c r="M227" s="69">
        <v>0</v>
      </c>
      <c r="N227" s="71">
        <v>0</v>
      </c>
      <c r="O227" s="69">
        <v>0</v>
      </c>
      <c r="P227" s="69">
        <v>0</v>
      </c>
      <c r="Q227" s="69">
        <v>0</v>
      </c>
      <c r="R227" s="69">
        <v>0</v>
      </c>
      <c r="S227" s="278"/>
      <c r="T227" s="293"/>
    </row>
    <row r="228" spans="1:20" s="107" customFormat="1" ht="37.5">
      <c r="A228" s="72"/>
      <c r="B228" s="72">
        <v>85154</v>
      </c>
      <c r="C228" s="72"/>
      <c r="D228" s="63" t="s">
        <v>362</v>
      </c>
      <c r="E228" s="67">
        <f t="shared" ref="E228:R228" si="38">SUM(E229:E234)</f>
        <v>60350</v>
      </c>
      <c r="F228" s="67">
        <f t="shared" si="38"/>
        <v>60350</v>
      </c>
      <c r="G228" s="67">
        <f t="shared" si="38"/>
        <v>36950</v>
      </c>
      <c r="H228" s="67">
        <f t="shared" si="38"/>
        <v>23400</v>
      </c>
      <c r="I228" s="67">
        <f t="shared" si="38"/>
        <v>0</v>
      </c>
      <c r="J228" s="67">
        <f t="shared" si="38"/>
        <v>0</v>
      </c>
      <c r="K228" s="67">
        <f t="shared" si="38"/>
        <v>0</v>
      </c>
      <c r="L228" s="67">
        <f t="shared" si="38"/>
        <v>0</v>
      </c>
      <c r="M228" s="67">
        <f t="shared" si="38"/>
        <v>0</v>
      </c>
      <c r="N228" s="67">
        <f t="shared" si="38"/>
        <v>0</v>
      </c>
      <c r="O228" s="67">
        <f t="shared" si="38"/>
        <v>0</v>
      </c>
      <c r="P228" s="67">
        <f t="shared" si="38"/>
        <v>0</v>
      </c>
      <c r="Q228" s="67">
        <f t="shared" si="38"/>
        <v>0</v>
      </c>
      <c r="R228" s="67">
        <f t="shared" si="38"/>
        <v>0</v>
      </c>
      <c r="S228" s="277"/>
      <c r="T228" s="292"/>
    </row>
    <row r="229" spans="1:20" s="108" customFormat="1" ht="37.5">
      <c r="A229" s="65"/>
      <c r="B229" s="65"/>
      <c r="C229" s="65">
        <v>4110</v>
      </c>
      <c r="D229" s="64" t="s">
        <v>329</v>
      </c>
      <c r="E229" s="69">
        <v>1000</v>
      </c>
      <c r="F229" s="71">
        <v>1000</v>
      </c>
      <c r="G229" s="69">
        <v>1000</v>
      </c>
      <c r="H229" s="69">
        <v>0</v>
      </c>
      <c r="I229" s="81">
        <v>0</v>
      </c>
      <c r="J229" s="81">
        <v>0</v>
      </c>
      <c r="K229" s="81">
        <v>0</v>
      </c>
      <c r="L229" s="81">
        <v>0</v>
      </c>
      <c r="M229" s="81">
        <v>0</v>
      </c>
      <c r="N229" s="82">
        <v>0</v>
      </c>
      <c r="O229" s="81">
        <v>0</v>
      </c>
      <c r="P229" s="81">
        <v>0</v>
      </c>
      <c r="Q229" s="81">
        <v>0</v>
      </c>
      <c r="R229" s="81">
        <v>0</v>
      </c>
      <c r="S229" s="278"/>
      <c r="T229" s="293"/>
    </row>
    <row r="230" spans="1:20" s="108" customFormat="1">
      <c r="A230" s="65"/>
      <c r="B230" s="65"/>
      <c r="C230" s="65">
        <v>4120</v>
      </c>
      <c r="D230" s="64" t="s">
        <v>297</v>
      </c>
      <c r="E230" s="69">
        <v>200</v>
      </c>
      <c r="F230" s="71">
        <v>200</v>
      </c>
      <c r="G230" s="69">
        <v>200</v>
      </c>
      <c r="H230" s="69">
        <v>0</v>
      </c>
      <c r="I230" s="69">
        <v>0</v>
      </c>
      <c r="J230" s="69">
        <v>0</v>
      </c>
      <c r="K230" s="69">
        <v>0</v>
      </c>
      <c r="L230" s="69">
        <v>0</v>
      </c>
      <c r="M230" s="69">
        <v>0</v>
      </c>
      <c r="N230" s="71">
        <v>0</v>
      </c>
      <c r="O230" s="69">
        <v>0</v>
      </c>
      <c r="P230" s="69">
        <v>0</v>
      </c>
      <c r="Q230" s="69">
        <v>0</v>
      </c>
      <c r="R230" s="69">
        <v>0</v>
      </c>
      <c r="S230" s="278"/>
      <c r="T230" s="293"/>
    </row>
    <row r="231" spans="1:20" s="108" customFormat="1" ht="37.5">
      <c r="A231" s="65"/>
      <c r="B231" s="65"/>
      <c r="C231" s="65">
        <v>4170</v>
      </c>
      <c r="D231" s="64" t="s">
        <v>258</v>
      </c>
      <c r="E231" s="69">
        <v>35750</v>
      </c>
      <c r="F231" s="71">
        <v>35750</v>
      </c>
      <c r="G231" s="69">
        <v>35750</v>
      </c>
      <c r="H231" s="69">
        <v>0</v>
      </c>
      <c r="I231" s="69">
        <v>0</v>
      </c>
      <c r="J231" s="69">
        <v>0</v>
      </c>
      <c r="K231" s="69">
        <v>0</v>
      </c>
      <c r="L231" s="69">
        <v>0</v>
      </c>
      <c r="M231" s="69">
        <v>0</v>
      </c>
      <c r="N231" s="71">
        <v>0</v>
      </c>
      <c r="O231" s="69">
        <v>0</v>
      </c>
      <c r="P231" s="69">
        <v>0</v>
      </c>
      <c r="Q231" s="69">
        <v>0</v>
      </c>
      <c r="R231" s="69">
        <v>0</v>
      </c>
      <c r="S231" s="278"/>
      <c r="T231" s="293"/>
    </row>
    <row r="232" spans="1:20" s="108" customFormat="1" ht="37.5">
      <c r="A232" s="65"/>
      <c r="B232" s="65"/>
      <c r="C232" s="65">
        <v>4210</v>
      </c>
      <c r="D232" s="64" t="s">
        <v>259</v>
      </c>
      <c r="E232" s="69">
        <v>9000</v>
      </c>
      <c r="F232" s="71">
        <v>9000</v>
      </c>
      <c r="G232" s="69">
        <v>0</v>
      </c>
      <c r="H232" s="69">
        <v>9000</v>
      </c>
      <c r="I232" s="83">
        <v>0</v>
      </c>
      <c r="J232" s="83">
        <v>0</v>
      </c>
      <c r="K232" s="83">
        <v>0</v>
      </c>
      <c r="L232" s="83">
        <v>0</v>
      </c>
      <c r="M232" s="83">
        <v>0</v>
      </c>
      <c r="N232" s="84">
        <v>0</v>
      </c>
      <c r="O232" s="83">
        <v>0</v>
      </c>
      <c r="P232" s="83">
        <v>0</v>
      </c>
      <c r="Q232" s="83">
        <v>0</v>
      </c>
      <c r="R232" s="83">
        <v>0</v>
      </c>
      <c r="S232" s="278"/>
      <c r="T232" s="293"/>
    </row>
    <row r="233" spans="1:20" s="108" customFormat="1">
      <c r="A233" s="65"/>
      <c r="B233" s="65"/>
      <c r="C233" s="65">
        <v>4300</v>
      </c>
      <c r="D233" s="64" t="s">
        <v>293</v>
      </c>
      <c r="E233" s="69">
        <v>13600</v>
      </c>
      <c r="F233" s="71">
        <v>13600</v>
      </c>
      <c r="G233" s="69">
        <v>0</v>
      </c>
      <c r="H233" s="69">
        <v>13600</v>
      </c>
      <c r="I233" s="81">
        <v>0</v>
      </c>
      <c r="J233" s="81">
        <v>0</v>
      </c>
      <c r="K233" s="81">
        <v>0</v>
      </c>
      <c r="L233" s="81">
        <v>0</v>
      </c>
      <c r="M233" s="81">
        <v>0</v>
      </c>
      <c r="N233" s="82">
        <v>0</v>
      </c>
      <c r="O233" s="81">
        <v>0</v>
      </c>
      <c r="P233" s="81">
        <v>0</v>
      </c>
      <c r="Q233" s="81">
        <v>0</v>
      </c>
      <c r="R233" s="81">
        <v>0</v>
      </c>
      <c r="S233" s="278"/>
      <c r="T233" s="293"/>
    </row>
    <row r="234" spans="1:20" s="108" customFormat="1" ht="56.25">
      <c r="A234" s="65"/>
      <c r="B234" s="65"/>
      <c r="C234" s="65">
        <v>4370</v>
      </c>
      <c r="D234" s="64" t="s">
        <v>303</v>
      </c>
      <c r="E234" s="69">
        <v>800</v>
      </c>
      <c r="F234" s="71">
        <v>800</v>
      </c>
      <c r="G234" s="69">
        <v>0</v>
      </c>
      <c r="H234" s="69">
        <v>800</v>
      </c>
      <c r="I234" s="69">
        <v>0</v>
      </c>
      <c r="J234" s="69">
        <v>0</v>
      </c>
      <c r="K234" s="69">
        <v>0</v>
      </c>
      <c r="L234" s="69">
        <v>0</v>
      </c>
      <c r="M234" s="69">
        <v>0</v>
      </c>
      <c r="N234" s="71">
        <v>0</v>
      </c>
      <c r="O234" s="69">
        <v>0</v>
      </c>
      <c r="P234" s="69">
        <v>0</v>
      </c>
      <c r="Q234" s="69">
        <v>0</v>
      </c>
      <c r="R234" s="69">
        <v>0</v>
      </c>
      <c r="S234" s="278"/>
      <c r="T234" s="293"/>
    </row>
    <row r="235" spans="1:20" s="107" customFormat="1">
      <c r="A235" s="72"/>
      <c r="B235" s="72">
        <v>85195</v>
      </c>
      <c r="C235" s="72"/>
      <c r="D235" s="63" t="s">
        <v>21</v>
      </c>
      <c r="E235" s="67">
        <f t="shared" ref="E235:R235" si="39">E236</f>
        <v>5000</v>
      </c>
      <c r="F235" s="67">
        <f t="shared" si="39"/>
        <v>5000</v>
      </c>
      <c r="G235" s="67">
        <v>0</v>
      </c>
      <c r="H235" s="67">
        <f t="shared" si="39"/>
        <v>0</v>
      </c>
      <c r="I235" s="67">
        <f t="shared" si="39"/>
        <v>5000</v>
      </c>
      <c r="J235" s="67">
        <f t="shared" si="39"/>
        <v>0</v>
      </c>
      <c r="K235" s="67">
        <f t="shared" si="39"/>
        <v>0</v>
      </c>
      <c r="L235" s="67">
        <f t="shared" si="39"/>
        <v>0</v>
      </c>
      <c r="M235" s="67">
        <f t="shared" si="39"/>
        <v>0</v>
      </c>
      <c r="N235" s="67">
        <f t="shared" si="39"/>
        <v>0</v>
      </c>
      <c r="O235" s="67">
        <f t="shared" si="39"/>
        <v>0</v>
      </c>
      <c r="P235" s="67">
        <f t="shared" si="39"/>
        <v>0</v>
      </c>
      <c r="Q235" s="67">
        <f t="shared" si="39"/>
        <v>0</v>
      </c>
      <c r="R235" s="67">
        <f t="shared" si="39"/>
        <v>0</v>
      </c>
      <c r="S235" s="277"/>
      <c r="T235" s="292"/>
    </row>
    <row r="236" spans="1:20" s="108" customFormat="1" ht="93.75">
      <c r="A236" s="65"/>
      <c r="B236" s="65"/>
      <c r="C236" s="65">
        <v>2820</v>
      </c>
      <c r="D236" s="64" t="s">
        <v>309</v>
      </c>
      <c r="E236" s="69">
        <v>5000</v>
      </c>
      <c r="F236" s="71">
        <v>5000</v>
      </c>
      <c r="G236" s="68">
        <v>0</v>
      </c>
      <c r="H236" s="69">
        <v>0</v>
      </c>
      <c r="I236" s="69">
        <v>5000</v>
      </c>
      <c r="J236" s="69">
        <v>0</v>
      </c>
      <c r="K236" s="69">
        <v>0</v>
      </c>
      <c r="L236" s="69">
        <v>0</v>
      </c>
      <c r="M236" s="69">
        <v>0</v>
      </c>
      <c r="N236" s="71">
        <v>0</v>
      </c>
      <c r="O236" s="69">
        <v>0</v>
      </c>
      <c r="P236" s="69">
        <v>0</v>
      </c>
      <c r="Q236" s="69">
        <v>0</v>
      </c>
      <c r="R236" s="69">
        <v>0</v>
      </c>
      <c r="S236" s="278"/>
      <c r="T236" s="293"/>
    </row>
    <row r="237" spans="1:20" s="269" customFormat="1">
      <c r="A237" s="265">
        <v>852</v>
      </c>
      <c r="B237" s="265"/>
      <c r="C237" s="265"/>
      <c r="D237" s="261" t="s">
        <v>363</v>
      </c>
      <c r="E237" s="268">
        <f t="shared" ref="E237:R237" si="40">E288+E280+E263+E261+E259+E257+E255+E243+E240+E238</f>
        <v>3011988</v>
      </c>
      <c r="F237" s="268">
        <f t="shared" si="40"/>
        <v>3011988</v>
      </c>
      <c r="G237" s="268">
        <f t="shared" si="40"/>
        <v>530186</v>
      </c>
      <c r="H237" s="268">
        <f t="shared" si="40"/>
        <v>249503</v>
      </c>
      <c r="I237" s="268">
        <f t="shared" si="40"/>
        <v>0</v>
      </c>
      <c r="J237" s="268">
        <f t="shared" si="40"/>
        <v>2232299</v>
      </c>
      <c r="K237" s="268">
        <f t="shared" si="40"/>
        <v>0</v>
      </c>
      <c r="L237" s="268">
        <f t="shared" si="40"/>
        <v>0</v>
      </c>
      <c r="M237" s="268">
        <f t="shared" si="40"/>
        <v>0</v>
      </c>
      <c r="N237" s="268">
        <f t="shared" si="40"/>
        <v>0</v>
      </c>
      <c r="O237" s="268">
        <f t="shared" si="40"/>
        <v>0</v>
      </c>
      <c r="P237" s="268">
        <f t="shared" si="40"/>
        <v>0</v>
      </c>
      <c r="Q237" s="268">
        <f t="shared" si="40"/>
        <v>0</v>
      </c>
      <c r="R237" s="268">
        <f t="shared" si="40"/>
        <v>0</v>
      </c>
      <c r="S237" s="282"/>
      <c r="T237" s="294"/>
    </row>
    <row r="238" spans="1:20" s="271" customFormat="1">
      <c r="A238" s="72"/>
      <c r="B238" s="72">
        <v>85202</v>
      </c>
      <c r="C238" s="72"/>
      <c r="D238" s="63" t="s">
        <v>364</v>
      </c>
      <c r="E238" s="270">
        <f t="shared" ref="E238:R238" si="41">E239</f>
        <v>164220</v>
      </c>
      <c r="F238" s="270">
        <f t="shared" si="41"/>
        <v>164220</v>
      </c>
      <c r="G238" s="270">
        <f t="shared" si="41"/>
        <v>0</v>
      </c>
      <c r="H238" s="270">
        <f t="shared" si="41"/>
        <v>164220</v>
      </c>
      <c r="I238" s="270">
        <f t="shared" si="41"/>
        <v>0</v>
      </c>
      <c r="J238" s="270">
        <f t="shared" si="41"/>
        <v>0</v>
      </c>
      <c r="K238" s="270">
        <f t="shared" si="41"/>
        <v>0</v>
      </c>
      <c r="L238" s="270">
        <f t="shared" si="41"/>
        <v>0</v>
      </c>
      <c r="M238" s="270">
        <f t="shared" si="41"/>
        <v>0</v>
      </c>
      <c r="N238" s="270">
        <f t="shared" si="41"/>
        <v>0</v>
      </c>
      <c r="O238" s="270">
        <f t="shared" si="41"/>
        <v>0</v>
      </c>
      <c r="P238" s="270">
        <f t="shared" si="41"/>
        <v>0</v>
      </c>
      <c r="Q238" s="270">
        <f t="shared" si="41"/>
        <v>0</v>
      </c>
      <c r="R238" s="270">
        <f t="shared" si="41"/>
        <v>0</v>
      </c>
      <c r="S238" s="283"/>
      <c r="T238" s="294"/>
    </row>
    <row r="239" spans="1:20" s="273" customFormat="1" ht="37.5">
      <c r="A239" s="76"/>
      <c r="B239" s="76"/>
      <c r="C239" s="65">
        <v>4330</v>
      </c>
      <c r="D239" s="64" t="s">
        <v>365</v>
      </c>
      <c r="E239" s="272">
        <v>164220</v>
      </c>
      <c r="F239" s="272">
        <v>164220</v>
      </c>
      <c r="G239" s="68">
        <v>0</v>
      </c>
      <c r="H239" s="272">
        <v>164220</v>
      </c>
      <c r="I239" s="68">
        <v>0</v>
      </c>
      <c r="J239" s="68">
        <v>0</v>
      </c>
      <c r="K239" s="68">
        <v>0</v>
      </c>
      <c r="L239" s="68">
        <v>0</v>
      </c>
      <c r="M239" s="68">
        <v>0</v>
      </c>
      <c r="N239" s="67">
        <v>0</v>
      </c>
      <c r="O239" s="68">
        <v>0</v>
      </c>
      <c r="P239" s="68">
        <v>0</v>
      </c>
      <c r="Q239" s="68">
        <v>0</v>
      </c>
      <c r="R239" s="68">
        <v>0</v>
      </c>
      <c r="S239" s="284"/>
      <c r="T239" s="295"/>
    </row>
    <row r="240" spans="1:20" s="271" customFormat="1" ht="56.25">
      <c r="A240" s="77"/>
      <c r="B240" s="72">
        <v>85205</v>
      </c>
      <c r="C240" s="72"/>
      <c r="D240" s="63" t="s">
        <v>366</v>
      </c>
      <c r="E240" s="270">
        <f t="shared" ref="E240:R240" si="42">E241+E242</f>
        <v>1200</v>
      </c>
      <c r="F240" s="270">
        <f t="shared" si="42"/>
        <v>1200</v>
      </c>
      <c r="G240" s="270">
        <f t="shared" si="42"/>
        <v>0</v>
      </c>
      <c r="H240" s="270">
        <f t="shared" si="42"/>
        <v>1200</v>
      </c>
      <c r="I240" s="270">
        <f t="shared" si="42"/>
        <v>0</v>
      </c>
      <c r="J240" s="270">
        <f t="shared" si="42"/>
        <v>0</v>
      </c>
      <c r="K240" s="270">
        <f t="shared" si="42"/>
        <v>0</v>
      </c>
      <c r="L240" s="270">
        <f t="shared" si="42"/>
        <v>0</v>
      </c>
      <c r="M240" s="270">
        <f t="shared" si="42"/>
        <v>0</v>
      </c>
      <c r="N240" s="270">
        <f t="shared" si="42"/>
        <v>0</v>
      </c>
      <c r="O240" s="270">
        <f t="shared" si="42"/>
        <v>0</v>
      </c>
      <c r="P240" s="270">
        <f t="shared" si="42"/>
        <v>0</v>
      </c>
      <c r="Q240" s="270">
        <f t="shared" si="42"/>
        <v>0</v>
      </c>
      <c r="R240" s="270">
        <f t="shared" si="42"/>
        <v>0</v>
      </c>
      <c r="S240" s="283"/>
      <c r="T240" s="294"/>
    </row>
    <row r="241" spans="1:20" s="273" customFormat="1" ht="37.5">
      <c r="A241" s="76"/>
      <c r="B241" s="76"/>
      <c r="C241" s="65">
        <v>4210</v>
      </c>
      <c r="D241" s="64" t="s">
        <v>367</v>
      </c>
      <c r="E241" s="272">
        <v>600</v>
      </c>
      <c r="F241" s="272">
        <v>600</v>
      </c>
      <c r="G241" s="68">
        <v>0</v>
      </c>
      <c r="H241" s="272">
        <v>600</v>
      </c>
      <c r="I241" s="68">
        <v>0</v>
      </c>
      <c r="J241" s="68">
        <v>0</v>
      </c>
      <c r="K241" s="68">
        <v>0</v>
      </c>
      <c r="L241" s="68">
        <v>0</v>
      </c>
      <c r="M241" s="68">
        <v>0</v>
      </c>
      <c r="N241" s="67">
        <v>0</v>
      </c>
      <c r="O241" s="68">
        <v>0</v>
      </c>
      <c r="P241" s="68">
        <v>0</v>
      </c>
      <c r="Q241" s="68">
        <v>0</v>
      </c>
      <c r="R241" s="68">
        <v>0</v>
      </c>
      <c r="S241" s="284"/>
      <c r="T241" s="295"/>
    </row>
    <row r="242" spans="1:20" s="273" customFormat="1">
      <c r="A242" s="76"/>
      <c r="B242" s="76"/>
      <c r="C242" s="65">
        <v>4300</v>
      </c>
      <c r="D242" s="64" t="s">
        <v>263</v>
      </c>
      <c r="E242" s="272">
        <v>600</v>
      </c>
      <c r="F242" s="272">
        <v>600</v>
      </c>
      <c r="G242" s="68">
        <v>0</v>
      </c>
      <c r="H242" s="272">
        <v>600</v>
      </c>
      <c r="I242" s="68">
        <v>0</v>
      </c>
      <c r="J242" s="68">
        <v>0</v>
      </c>
      <c r="K242" s="68">
        <v>0</v>
      </c>
      <c r="L242" s="68">
        <v>0</v>
      </c>
      <c r="M242" s="68">
        <v>0</v>
      </c>
      <c r="N242" s="67">
        <v>0</v>
      </c>
      <c r="O242" s="68">
        <v>0</v>
      </c>
      <c r="P242" s="68">
        <v>0</v>
      </c>
      <c r="Q242" s="68">
        <v>0</v>
      </c>
      <c r="R242" s="68">
        <v>0</v>
      </c>
      <c r="S242" s="284"/>
      <c r="T242" s="295"/>
    </row>
    <row r="243" spans="1:20" s="271" customFormat="1" ht="93.75">
      <c r="A243" s="72"/>
      <c r="B243" s="72">
        <v>85212</v>
      </c>
      <c r="C243" s="72"/>
      <c r="D243" s="63" t="s">
        <v>173</v>
      </c>
      <c r="E243" s="270">
        <f t="shared" ref="E243:R243" si="43">SUM(E244:E254)</f>
        <v>1656688</v>
      </c>
      <c r="F243" s="270">
        <f t="shared" si="43"/>
        <v>1656688</v>
      </c>
      <c r="G243" s="270">
        <f t="shared" si="43"/>
        <v>65836</v>
      </c>
      <c r="H243" s="270">
        <f t="shared" si="43"/>
        <v>24550</v>
      </c>
      <c r="I243" s="270">
        <f t="shared" si="43"/>
        <v>0</v>
      </c>
      <c r="J243" s="270">
        <f t="shared" si="43"/>
        <v>1566302</v>
      </c>
      <c r="K243" s="270">
        <f t="shared" si="43"/>
        <v>0</v>
      </c>
      <c r="L243" s="270">
        <f t="shared" si="43"/>
        <v>0</v>
      </c>
      <c r="M243" s="270">
        <f t="shared" si="43"/>
        <v>0</v>
      </c>
      <c r="N243" s="270">
        <f t="shared" si="43"/>
        <v>0</v>
      </c>
      <c r="O243" s="270">
        <f t="shared" si="43"/>
        <v>0</v>
      </c>
      <c r="P243" s="270">
        <f t="shared" si="43"/>
        <v>0</v>
      </c>
      <c r="Q243" s="270">
        <f t="shared" si="43"/>
        <v>0</v>
      </c>
      <c r="R243" s="270">
        <f t="shared" si="43"/>
        <v>0</v>
      </c>
      <c r="S243" s="283"/>
      <c r="T243" s="294"/>
    </row>
    <row r="244" spans="1:20" s="273" customFormat="1">
      <c r="A244" s="76"/>
      <c r="B244" s="76"/>
      <c r="C244" s="65">
        <v>3110</v>
      </c>
      <c r="D244" s="64" t="s">
        <v>368</v>
      </c>
      <c r="E244" s="274">
        <v>1566302</v>
      </c>
      <c r="F244" s="272">
        <v>1566302</v>
      </c>
      <c r="G244" s="69">
        <v>0</v>
      </c>
      <c r="H244" s="69">
        <v>0</v>
      </c>
      <c r="I244" s="69">
        <v>0</v>
      </c>
      <c r="J244" s="274">
        <v>1566302</v>
      </c>
      <c r="K244" s="69">
        <v>0</v>
      </c>
      <c r="L244" s="69">
        <v>0</v>
      </c>
      <c r="M244" s="69">
        <v>0</v>
      </c>
      <c r="N244" s="71">
        <v>0</v>
      </c>
      <c r="O244" s="69">
        <v>0</v>
      </c>
      <c r="P244" s="69">
        <v>0</v>
      </c>
      <c r="Q244" s="69">
        <v>0</v>
      </c>
      <c r="R244" s="69">
        <v>0</v>
      </c>
      <c r="S244" s="284"/>
      <c r="T244" s="295"/>
    </row>
    <row r="245" spans="1:20" s="273" customFormat="1" ht="37.5">
      <c r="A245" s="76"/>
      <c r="B245" s="76"/>
      <c r="C245" s="65">
        <v>4010</v>
      </c>
      <c r="D245" s="64" t="s">
        <v>343</v>
      </c>
      <c r="E245" s="274">
        <v>51686</v>
      </c>
      <c r="F245" s="272">
        <v>51686</v>
      </c>
      <c r="G245" s="69">
        <v>51686</v>
      </c>
      <c r="H245" s="69">
        <v>0</v>
      </c>
      <c r="I245" s="69">
        <v>0</v>
      </c>
      <c r="J245" s="69">
        <v>0</v>
      </c>
      <c r="K245" s="69">
        <v>0</v>
      </c>
      <c r="L245" s="69">
        <v>0</v>
      </c>
      <c r="M245" s="69">
        <v>0</v>
      </c>
      <c r="N245" s="71">
        <v>0</v>
      </c>
      <c r="O245" s="69">
        <v>0</v>
      </c>
      <c r="P245" s="69">
        <v>0</v>
      </c>
      <c r="Q245" s="69">
        <v>0</v>
      </c>
      <c r="R245" s="69">
        <v>0</v>
      </c>
      <c r="S245" s="284"/>
      <c r="T245" s="295"/>
    </row>
    <row r="246" spans="1:20" s="273" customFormat="1" ht="37.5">
      <c r="A246" s="76"/>
      <c r="B246" s="76"/>
      <c r="C246" s="65">
        <v>4040</v>
      </c>
      <c r="D246" s="64" t="s">
        <v>289</v>
      </c>
      <c r="E246" s="274">
        <v>4200</v>
      </c>
      <c r="F246" s="272">
        <v>4200</v>
      </c>
      <c r="G246" s="69">
        <v>4200</v>
      </c>
      <c r="H246" s="69">
        <v>0</v>
      </c>
      <c r="I246" s="69">
        <v>0</v>
      </c>
      <c r="J246" s="69">
        <v>0</v>
      </c>
      <c r="K246" s="69">
        <v>0</v>
      </c>
      <c r="L246" s="69">
        <v>0</v>
      </c>
      <c r="M246" s="69">
        <v>0</v>
      </c>
      <c r="N246" s="71">
        <v>0</v>
      </c>
      <c r="O246" s="69">
        <v>0</v>
      </c>
      <c r="P246" s="69">
        <v>0</v>
      </c>
      <c r="Q246" s="69">
        <v>0</v>
      </c>
      <c r="R246" s="69">
        <v>0</v>
      </c>
      <c r="S246" s="284"/>
      <c r="T246" s="295"/>
    </row>
    <row r="247" spans="1:20" s="273" customFormat="1" ht="37.5">
      <c r="A247" s="76"/>
      <c r="B247" s="76"/>
      <c r="C247" s="65">
        <v>4110</v>
      </c>
      <c r="D247" s="64" t="s">
        <v>256</v>
      </c>
      <c r="E247" s="274">
        <v>8550</v>
      </c>
      <c r="F247" s="272">
        <v>8550</v>
      </c>
      <c r="G247" s="69">
        <v>8550</v>
      </c>
      <c r="H247" s="69">
        <v>0</v>
      </c>
      <c r="I247" s="69">
        <v>0</v>
      </c>
      <c r="J247" s="69">
        <v>0</v>
      </c>
      <c r="K247" s="69">
        <v>0</v>
      </c>
      <c r="L247" s="69">
        <v>0</v>
      </c>
      <c r="M247" s="69">
        <v>0</v>
      </c>
      <c r="N247" s="71">
        <v>0</v>
      </c>
      <c r="O247" s="69">
        <v>0</v>
      </c>
      <c r="P247" s="69">
        <v>0</v>
      </c>
      <c r="Q247" s="69">
        <v>0</v>
      </c>
      <c r="R247" s="69">
        <v>0</v>
      </c>
      <c r="S247" s="284"/>
      <c r="T247" s="295"/>
    </row>
    <row r="248" spans="1:20" s="273" customFormat="1">
      <c r="A248" s="76"/>
      <c r="B248" s="76"/>
      <c r="C248" s="65">
        <v>4120</v>
      </c>
      <c r="D248" s="64" t="s">
        <v>351</v>
      </c>
      <c r="E248" s="274">
        <v>1400</v>
      </c>
      <c r="F248" s="272">
        <v>1400</v>
      </c>
      <c r="G248" s="69">
        <v>1400</v>
      </c>
      <c r="H248" s="69">
        <v>0</v>
      </c>
      <c r="I248" s="69">
        <v>0</v>
      </c>
      <c r="J248" s="69">
        <v>0</v>
      </c>
      <c r="K248" s="69">
        <v>0</v>
      </c>
      <c r="L248" s="69">
        <v>0</v>
      </c>
      <c r="M248" s="69">
        <v>0</v>
      </c>
      <c r="N248" s="71">
        <v>0</v>
      </c>
      <c r="O248" s="69">
        <v>0</v>
      </c>
      <c r="P248" s="69">
        <v>0</v>
      </c>
      <c r="Q248" s="69">
        <v>0</v>
      </c>
      <c r="R248" s="69">
        <v>0</v>
      </c>
      <c r="S248" s="284"/>
      <c r="T248" s="295"/>
    </row>
    <row r="249" spans="1:20" s="273" customFormat="1" ht="37.5">
      <c r="A249" s="76"/>
      <c r="B249" s="76"/>
      <c r="C249" s="65">
        <v>4210</v>
      </c>
      <c r="D249" s="64" t="s">
        <v>367</v>
      </c>
      <c r="E249" s="272">
        <v>6400</v>
      </c>
      <c r="F249" s="272">
        <v>6400</v>
      </c>
      <c r="G249" s="69">
        <v>0</v>
      </c>
      <c r="H249" s="272">
        <v>6400</v>
      </c>
      <c r="I249" s="69">
        <v>0</v>
      </c>
      <c r="J249" s="69">
        <v>0</v>
      </c>
      <c r="K249" s="69">
        <v>0</v>
      </c>
      <c r="L249" s="69">
        <v>0</v>
      </c>
      <c r="M249" s="69">
        <v>0</v>
      </c>
      <c r="N249" s="71">
        <v>0</v>
      </c>
      <c r="O249" s="69">
        <v>0</v>
      </c>
      <c r="P249" s="69">
        <v>0</v>
      </c>
      <c r="Q249" s="69">
        <v>0</v>
      </c>
      <c r="R249" s="69">
        <v>0</v>
      </c>
      <c r="S249" s="284"/>
      <c r="T249" s="295"/>
    </row>
    <row r="250" spans="1:20" s="273" customFormat="1">
      <c r="A250" s="76"/>
      <c r="B250" s="76"/>
      <c r="C250" s="65">
        <v>4300</v>
      </c>
      <c r="D250" s="64" t="s">
        <v>263</v>
      </c>
      <c r="E250" s="274">
        <v>13500</v>
      </c>
      <c r="F250" s="272">
        <v>13500</v>
      </c>
      <c r="G250" s="69">
        <v>0</v>
      </c>
      <c r="H250" s="274">
        <v>13500</v>
      </c>
      <c r="I250" s="69">
        <v>0</v>
      </c>
      <c r="J250" s="69">
        <v>0</v>
      </c>
      <c r="K250" s="69">
        <v>0</v>
      </c>
      <c r="L250" s="69">
        <v>0</v>
      </c>
      <c r="M250" s="69">
        <v>0</v>
      </c>
      <c r="N250" s="71">
        <v>0</v>
      </c>
      <c r="O250" s="69">
        <v>0</v>
      </c>
      <c r="P250" s="69">
        <v>0</v>
      </c>
      <c r="Q250" s="69">
        <v>0</v>
      </c>
      <c r="R250" s="69">
        <v>0</v>
      </c>
      <c r="S250" s="284"/>
      <c r="T250" s="295"/>
    </row>
    <row r="251" spans="1:20" s="273" customFormat="1" ht="56.25">
      <c r="A251" s="76"/>
      <c r="B251" s="76"/>
      <c r="C251" s="65">
        <v>4400</v>
      </c>
      <c r="D251" s="64" t="s">
        <v>369</v>
      </c>
      <c r="E251" s="274">
        <v>2000</v>
      </c>
      <c r="F251" s="272">
        <v>2000</v>
      </c>
      <c r="G251" s="69">
        <v>0</v>
      </c>
      <c r="H251" s="274">
        <v>2000</v>
      </c>
      <c r="I251" s="69">
        <v>0</v>
      </c>
      <c r="J251" s="69">
        <v>0</v>
      </c>
      <c r="K251" s="69">
        <v>0</v>
      </c>
      <c r="L251" s="69">
        <v>0</v>
      </c>
      <c r="M251" s="69">
        <v>0</v>
      </c>
      <c r="N251" s="71">
        <v>0</v>
      </c>
      <c r="O251" s="69">
        <v>0</v>
      </c>
      <c r="P251" s="69">
        <v>0</v>
      </c>
      <c r="Q251" s="69">
        <v>0</v>
      </c>
      <c r="R251" s="69">
        <v>0</v>
      </c>
      <c r="S251" s="284"/>
      <c r="T251" s="295"/>
    </row>
    <row r="252" spans="1:20" s="273" customFormat="1">
      <c r="A252" s="76"/>
      <c r="B252" s="76"/>
      <c r="C252" s="65">
        <v>4410</v>
      </c>
      <c r="D252" s="64" t="s">
        <v>370</v>
      </c>
      <c r="E252" s="274">
        <v>300</v>
      </c>
      <c r="F252" s="272">
        <v>300</v>
      </c>
      <c r="G252" s="69">
        <v>0</v>
      </c>
      <c r="H252" s="274">
        <v>300</v>
      </c>
      <c r="I252" s="69">
        <v>0</v>
      </c>
      <c r="J252" s="69">
        <v>0</v>
      </c>
      <c r="K252" s="69">
        <v>0</v>
      </c>
      <c r="L252" s="69">
        <v>0</v>
      </c>
      <c r="M252" s="69">
        <v>0</v>
      </c>
      <c r="N252" s="71">
        <v>0</v>
      </c>
      <c r="O252" s="69">
        <v>0</v>
      </c>
      <c r="P252" s="69">
        <v>0</v>
      </c>
      <c r="Q252" s="69">
        <v>0</v>
      </c>
      <c r="R252" s="69">
        <v>0</v>
      </c>
      <c r="S252" s="284"/>
      <c r="T252" s="295"/>
    </row>
    <row r="253" spans="1:20" s="273" customFormat="1" ht="56.25">
      <c r="A253" s="76"/>
      <c r="B253" s="76"/>
      <c r="C253" s="65">
        <v>4440</v>
      </c>
      <c r="D253" s="64" t="s">
        <v>305</v>
      </c>
      <c r="E253" s="274">
        <v>1650</v>
      </c>
      <c r="F253" s="272">
        <v>1650</v>
      </c>
      <c r="G253" s="69">
        <v>0</v>
      </c>
      <c r="H253" s="274">
        <v>1650</v>
      </c>
      <c r="I253" s="69">
        <v>0</v>
      </c>
      <c r="J253" s="69">
        <v>0</v>
      </c>
      <c r="K253" s="69">
        <v>0</v>
      </c>
      <c r="L253" s="69">
        <v>0</v>
      </c>
      <c r="M253" s="69">
        <v>0</v>
      </c>
      <c r="N253" s="71">
        <v>0</v>
      </c>
      <c r="O253" s="69">
        <v>0</v>
      </c>
      <c r="P253" s="69">
        <v>0</v>
      </c>
      <c r="Q253" s="69">
        <v>0</v>
      </c>
      <c r="R253" s="69">
        <v>0</v>
      </c>
      <c r="S253" s="284"/>
      <c r="T253" s="295"/>
    </row>
    <row r="254" spans="1:20" s="273" customFormat="1" ht="56.25">
      <c r="A254" s="76"/>
      <c r="B254" s="76"/>
      <c r="C254" s="65">
        <v>4700</v>
      </c>
      <c r="D254" s="64" t="s">
        <v>306</v>
      </c>
      <c r="E254" s="274">
        <v>700</v>
      </c>
      <c r="F254" s="272">
        <v>700</v>
      </c>
      <c r="G254" s="69">
        <v>0</v>
      </c>
      <c r="H254" s="274">
        <v>700</v>
      </c>
      <c r="I254" s="69">
        <v>0</v>
      </c>
      <c r="J254" s="69">
        <v>0</v>
      </c>
      <c r="K254" s="69">
        <v>0</v>
      </c>
      <c r="L254" s="69">
        <v>0</v>
      </c>
      <c r="M254" s="69">
        <v>0</v>
      </c>
      <c r="N254" s="71">
        <v>0</v>
      </c>
      <c r="O254" s="69">
        <v>0</v>
      </c>
      <c r="P254" s="69">
        <v>0</v>
      </c>
      <c r="Q254" s="69">
        <v>0</v>
      </c>
      <c r="R254" s="69">
        <v>0</v>
      </c>
      <c r="S254" s="284"/>
      <c r="T254" s="295"/>
    </row>
    <row r="255" spans="1:20" s="107" customFormat="1" ht="93.75">
      <c r="A255" s="72"/>
      <c r="B255" s="72">
        <v>85213</v>
      </c>
      <c r="C255" s="72"/>
      <c r="D255" s="63" t="s">
        <v>371</v>
      </c>
      <c r="E255" s="85">
        <f>E256</f>
        <v>19205</v>
      </c>
      <c r="F255" s="85">
        <f t="shared" ref="F255:R255" si="44">F256</f>
        <v>19205</v>
      </c>
      <c r="G255" s="85">
        <f t="shared" si="44"/>
        <v>19205</v>
      </c>
      <c r="H255" s="85">
        <f t="shared" si="44"/>
        <v>0</v>
      </c>
      <c r="I255" s="85">
        <f t="shared" si="44"/>
        <v>0</v>
      </c>
      <c r="J255" s="85">
        <f t="shared" si="44"/>
        <v>0</v>
      </c>
      <c r="K255" s="85">
        <f t="shared" si="44"/>
        <v>0</v>
      </c>
      <c r="L255" s="85">
        <f t="shared" si="44"/>
        <v>0</v>
      </c>
      <c r="M255" s="85">
        <f t="shared" si="44"/>
        <v>0</v>
      </c>
      <c r="N255" s="85">
        <f t="shared" si="44"/>
        <v>0</v>
      </c>
      <c r="O255" s="85">
        <f t="shared" si="44"/>
        <v>0</v>
      </c>
      <c r="P255" s="85">
        <f t="shared" si="44"/>
        <v>0</v>
      </c>
      <c r="Q255" s="85">
        <f t="shared" si="44"/>
        <v>0</v>
      </c>
      <c r="R255" s="85">
        <f t="shared" si="44"/>
        <v>0</v>
      </c>
      <c r="S255" s="277"/>
      <c r="T255" s="292"/>
    </row>
    <row r="256" spans="1:20" s="108" customFormat="1" ht="37.5">
      <c r="A256" s="65"/>
      <c r="B256" s="65"/>
      <c r="C256" s="65">
        <v>4130</v>
      </c>
      <c r="D256" s="64" t="s">
        <v>372</v>
      </c>
      <c r="E256" s="87">
        <v>19205</v>
      </c>
      <c r="F256" s="86">
        <v>19205</v>
      </c>
      <c r="G256" s="69">
        <v>19205</v>
      </c>
      <c r="H256" s="69">
        <v>0</v>
      </c>
      <c r="I256" s="69">
        <v>0</v>
      </c>
      <c r="J256" s="69">
        <v>0</v>
      </c>
      <c r="K256" s="69">
        <v>0</v>
      </c>
      <c r="L256" s="69">
        <v>0</v>
      </c>
      <c r="M256" s="69">
        <v>0</v>
      </c>
      <c r="N256" s="71">
        <v>0</v>
      </c>
      <c r="O256" s="69">
        <v>0</v>
      </c>
      <c r="P256" s="69">
        <v>0</v>
      </c>
      <c r="Q256" s="69">
        <v>0</v>
      </c>
      <c r="R256" s="69">
        <v>0</v>
      </c>
      <c r="S256" s="278"/>
      <c r="T256" s="293"/>
    </row>
    <row r="257" spans="1:20" s="107" customFormat="1" ht="75">
      <c r="A257" s="72"/>
      <c r="B257" s="72">
        <v>85214</v>
      </c>
      <c r="C257" s="72"/>
      <c r="D257" s="63" t="s">
        <v>373</v>
      </c>
      <c r="E257" s="85">
        <f>E258</f>
        <v>250500</v>
      </c>
      <c r="F257" s="85">
        <f t="shared" ref="F257:R257" si="45">F258</f>
        <v>250500</v>
      </c>
      <c r="G257" s="85">
        <f t="shared" si="45"/>
        <v>0</v>
      </c>
      <c r="H257" s="85">
        <f t="shared" si="45"/>
        <v>0</v>
      </c>
      <c r="I257" s="85">
        <f t="shared" si="45"/>
        <v>0</v>
      </c>
      <c r="J257" s="85">
        <f t="shared" si="45"/>
        <v>250500</v>
      </c>
      <c r="K257" s="85">
        <f t="shared" si="45"/>
        <v>0</v>
      </c>
      <c r="L257" s="85">
        <f t="shared" si="45"/>
        <v>0</v>
      </c>
      <c r="M257" s="85">
        <f t="shared" si="45"/>
        <v>0</v>
      </c>
      <c r="N257" s="85">
        <f t="shared" si="45"/>
        <v>0</v>
      </c>
      <c r="O257" s="85">
        <f t="shared" si="45"/>
        <v>0</v>
      </c>
      <c r="P257" s="85">
        <f t="shared" si="45"/>
        <v>0</v>
      </c>
      <c r="Q257" s="85">
        <f t="shared" si="45"/>
        <v>0</v>
      </c>
      <c r="R257" s="85">
        <f t="shared" si="45"/>
        <v>0</v>
      </c>
      <c r="S257" s="277"/>
      <c r="T257" s="292"/>
    </row>
    <row r="258" spans="1:20" s="108" customFormat="1">
      <c r="A258" s="65"/>
      <c r="B258" s="65"/>
      <c r="C258" s="65">
        <v>3110</v>
      </c>
      <c r="D258" s="64" t="s">
        <v>368</v>
      </c>
      <c r="E258" s="87">
        <v>250500</v>
      </c>
      <c r="F258" s="86">
        <v>250500</v>
      </c>
      <c r="G258" s="69">
        <v>0</v>
      </c>
      <c r="H258" s="69">
        <v>0</v>
      </c>
      <c r="I258" s="69">
        <v>0</v>
      </c>
      <c r="J258" s="87">
        <v>250500</v>
      </c>
      <c r="K258" s="69">
        <v>0</v>
      </c>
      <c r="L258" s="69">
        <v>0</v>
      </c>
      <c r="M258" s="69">
        <v>0</v>
      </c>
      <c r="N258" s="71">
        <v>0</v>
      </c>
      <c r="O258" s="69">
        <v>0</v>
      </c>
      <c r="P258" s="69">
        <v>0</v>
      </c>
      <c r="Q258" s="69">
        <v>0</v>
      </c>
      <c r="R258" s="69">
        <v>0</v>
      </c>
      <c r="S258" s="278"/>
      <c r="T258" s="293"/>
    </row>
    <row r="259" spans="1:20" s="107" customFormat="1">
      <c r="A259" s="72"/>
      <c r="B259" s="72">
        <v>85215</v>
      </c>
      <c r="C259" s="72"/>
      <c r="D259" s="63" t="s">
        <v>374</v>
      </c>
      <c r="E259" s="85">
        <f t="shared" ref="E259:R259" si="46">E260</f>
        <v>98000</v>
      </c>
      <c r="F259" s="85">
        <f t="shared" si="46"/>
        <v>98000</v>
      </c>
      <c r="G259" s="85">
        <f t="shared" si="46"/>
        <v>0</v>
      </c>
      <c r="H259" s="85">
        <f t="shared" si="46"/>
        <v>0</v>
      </c>
      <c r="I259" s="85">
        <v>0</v>
      </c>
      <c r="J259" s="85">
        <f t="shared" si="46"/>
        <v>98000</v>
      </c>
      <c r="K259" s="85">
        <f t="shared" si="46"/>
        <v>0</v>
      </c>
      <c r="L259" s="85">
        <f t="shared" si="46"/>
        <v>0</v>
      </c>
      <c r="M259" s="85">
        <f t="shared" si="46"/>
        <v>0</v>
      </c>
      <c r="N259" s="85">
        <f t="shared" si="46"/>
        <v>0</v>
      </c>
      <c r="O259" s="85">
        <f t="shared" si="46"/>
        <v>0</v>
      </c>
      <c r="P259" s="85">
        <f t="shared" si="46"/>
        <v>0</v>
      </c>
      <c r="Q259" s="85">
        <f t="shared" si="46"/>
        <v>0</v>
      </c>
      <c r="R259" s="85">
        <f t="shared" si="46"/>
        <v>0</v>
      </c>
      <c r="S259" s="277"/>
      <c r="T259" s="292"/>
    </row>
    <row r="260" spans="1:20" s="108" customFormat="1">
      <c r="A260" s="65"/>
      <c r="B260" s="65"/>
      <c r="C260" s="65">
        <v>3110</v>
      </c>
      <c r="D260" s="64" t="s">
        <v>368</v>
      </c>
      <c r="E260" s="87">
        <v>98000</v>
      </c>
      <c r="F260" s="86">
        <v>98000</v>
      </c>
      <c r="G260" s="69">
        <v>0</v>
      </c>
      <c r="H260" s="69">
        <v>0</v>
      </c>
      <c r="I260" s="69">
        <v>0</v>
      </c>
      <c r="J260" s="87">
        <v>98000</v>
      </c>
      <c r="K260" s="69">
        <v>0</v>
      </c>
      <c r="L260" s="69">
        <v>0</v>
      </c>
      <c r="M260" s="69">
        <v>0</v>
      </c>
      <c r="N260" s="71">
        <v>0</v>
      </c>
      <c r="O260" s="69">
        <v>0</v>
      </c>
      <c r="P260" s="69">
        <v>0</v>
      </c>
      <c r="Q260" s="69">
        <v>0</v>
      </c>
      <c r="R260" s="69"/>
      <c r="S260" s="278"/>
      <c r="T260" s="293"/>
    </row>
    <row r="261" spans="1:20" s="107" customFormat="1">
      <c r="A261" s="72"/>
      <c r="B261" s="72">
        <v>85216</v>
      </c>
      <c r="C261" s="72"/>
      <c r="D261" s="63" t="s">
        <v>180</v>
      </c>
      <c r="E261" s="85">
        <f>E262</f>
        <v>168720</v>
      </c>
      <c r="F261" s="85">
        <f t="shared" ref="F261:R261" si="47">F262</f>
        <v>168720</v>
      </c>
      <c r="G261" s="85">
        <f t="shared" si="47"/>
        <v>0</v>
      </c>
      <c r="H261" s="85">
        <f t="shared" si="47"/>
        <v>0</v>
      </c>
      <c r="I261" s="85">
        <v>0</v>
      </c>
      <c r="J261" s="85">
        <f t="shared" si="47"/>
        <v>168720</v>
      </c>
      <c r="K261" s="85">
        <f t="shared" si="47"/>
        <v>0</v>
      </c>
      <c r="L261" s="85">
        <f t="shared" si="47"/>
        <v>0</v>
      </c>
      <c r="M261" s="85">
        <f t="shared" si="47"/>
        <v>0</v>
      </c>
      <c r="N261" s="85">
        <f t="shared" si="47"/>
        <v>0</v>
      </c>
      <c r="O261" s="85">
        <f t="shared" si="47"/>
        <v>0</v>
      </c>
      <c r="P261" s="85">
        <f t="shared" si="47"/>
        <v>0</v>
      </c>
      <c r="Q261" s="85">
        <f t="shared" si="47"/>
        <v>0</v>
      </c>
      <c r="R261" s="85">
        <f t="shared" si="47"/>
        <v>0</v>
      </c>
      <c r="S261" s="277"/>
      <c r="T261" s="292"/>
    </row>
    <row r="262" spans="1:20" s="108" customFormat="1">
      <c r="A262" s="76"/>
      <c r="B262" s="76"/>
      <c r="C262" s="65">
        <v>3110</v>
      </c>
      <c r="D262" s="64" t="s">
        <v>368</v>
      </c>
      <c r="E262" s="87">
        <v>168720</v>
      </c>
      <c r="F262" s="86">
        <v>168720</v>
      </c>
      <c r="G262" s="69">
        <v>0</v>
      </c>
      <c r="H262" s="69">
        <v>0</v>
      </c>
      <c r="I262" s="69">
        <v>0</v>
      </c>
      <c r="J262" s="87">
        <v>168720</v>
      </c>
      <c r="K262" s="69">
        <v>0</v>
      </c>
      <c r="L262" s="69">
        <v>0</v>
      </c>
      <c r="M262" s="69">
        <v>0</v>
      </c>
      <c r="N262" s="71">
        <v>0</v>
      </c>
      <c r="O262" s="69">
        <v>0</v>
      </c>
      <c r="P262" s="69">
        <v>0</v>
      </c>
      <c r="Q262" s="69">
        <v>0</v>
      </c>
      <c r="R262" s="69">
        <v>0</v>
      </c>
      <c r="S262" s="278"/>
      <c r="T262" s="293"/>
    </row>
    <row r="263" spans="1:20" s="107" customFormat="1" ht="56.25">
      <c r="A263" s="72"/>
      <c r="B263" s="72">
        <v>85219</v>
      </c>
      <c r="C263" s="72"/>
      <c r="D263" s="63" t="s">
        <v>375</v>
      </c>
      <c r="E263" s="85">
        <f t="shared" ref="E263:R263" si="48">SUM(E264:E279)</f>
        <v>419709</v>
      </c>
      <c r="F263" s="85">
        <f t="shared" si="48"/>
        <v>419709</v>
      </c>
      <c r="G263" s="85">
        <f t="shared" si="48"/>
        <v>362076</v>
      </c>
      <c r="H263" s="85">
        <f t="shared" si="48"/>
        <v>55933</v>
      </c>
      <c r="I263" s="85">
        <f t="shared" si="48"/>
        <v>0</v>
      </c>
      <c r="J263" s="85">
        <f t="shared" si="48"/>
        <v>1700</v>
      </c>
      <c r="K263" s="85">
        <f t="shared" si="48"/>
        <v>0</v>
      </c>
      <c r="L263" s="85">
        <f t="shared" si="48"/>
        <v>0</v>
      </c>
      <c r="M263" s="85">
        <f t="shared" si="48"/>
        <v>0</v>
      </c>
      <c r="N263" s="85">
        <f t="shared" si="48"/>
        <v>0</v>
      </c>
      <c r="O263" s="85">
        <f t="shared" si="48"/>
        <v>0</v>
      </c>
      <c r="P263" s="85">
        <f t="shared" si="48"/>
        <v>0</v>
      </c>
      <c r="Q263" s="85">
        <f t="shared" si="48"/>
        <v>0</v>
      </c>
      <c r="R263" s="85">
        <f t="shared" si="48"/>
        <v>0</v>
      </c>
      <c r="S263" s="277"/>
      <c r="T263" s="292"/>
    </row>
    <row r="264" spans="1:20" s="108" customFormat="1" ht="93.75">
      <c r="A264" s="65"/>
      <c r="B264" s="65"/>
      <c r="C264" s="65">
        <v>3020</v>
      </c>
      <c r="D264" s="64" t="s">
        <v>376</v>
      </c>
      <c r="E264" s="87">
        <v>1700</v>
      </c>
      <c r="F264" s="86">
        <v>1700</v>
      </c>
      <c r="G264" s="69">
        <v>0</v>
      </c>
      <c r="H264" s="69">
        <v>0</v>
      </c>
      <c r="I264" s="69">
        <v>0</v>
      </c>
      <c r="J264" s="87">
        <v>1700</v>
      </c>
      <c r="K264" s="69">
        <v>0</v>
      </c>
      <c r="L264" s="69">
        <v>0</v>
      </c>
      <c r="M264" s="69">
        <v>0</v>
      </c>
      <c r="N264" s="71">
        <v>0</v>
      </c>
      <c r="O264" s="69">
        <v>0</v>
      </c>
      <c r="P264" s="69">
        <v>0</v>
      </c>
      <c r="Q264" s="69">
        <v>0</v>
      </c>
      <c r="R264" s="69"/>
      <c r="S264" s="278"/>
      <c r="T264" s="293"/>
    </row>
    <row r="265" spans="1:20" s="108" customFormat="1" ht="37.5">
      <c r="A265" s="65"/>
      <c r="B265" s="65"/>
      <c r="C265" s="65">
        <v>4010</v>
      </c>
      <c r="D265" s="64" t="s">
        <v>288</v>
      </c>
      <c r="E265" s="87">
        <v>288476</v>
      </c>
      <c r="F265" s="86">
        <v>288476</v>
      </c>
      <c r="G265" s="69">
        <v>288476</v>
      </c>
      <c r="H265" s="69">
        <v>0</v>
      </c>
      <c r="I265" s="69">
        <v>0</v>
      </c>
      <c r="J265" s="69">
        <v>0</v>
      </c>
      <c r="K265" s="69">
        <v>0</v>
      </c>
      <c r="L265" s="69">
        <v>0</v>
      </c>
      <c r="M265" s="69">
        <v>0</v>
      </c>
      <c r="N265" s="71">
        <v>0</v>
      </c>
      <c r="O265" s="69">
        <v>0</v>
      </c>
      <c r="P265" s="69">
        <v>0</v>
      </c>
      <c r="Q265" s="69">
        <v>0</v>
      </c>
      <c r="R265" s="69">
        <v>0</v>
      </c>
      <c r="S265" s="278"/>
      <c r="T265" s="293"/>
    </row>
    <row r="266" spans="1:20" s="108" customFormat="1" ht="37.5">
      <c r="A266" s="65"/>
      <c r="B266" s="65"/>
      <c r="C266" s="65">
        <v>4040</v>
      </c>
      <c r="D266" s="64" t="s">
        <v>289</v>
      </c>
      <c r="E266" s="87">
        <v>19000</v>
      </c>
      <c r="F266" s="86">
        <v>19000</v>
      </c>
      <c r="G266" s="69">
        <v>19000</v>
      </c>
      <c r="H266" s="69">
        <v>0</v>
      </c>
      <c r="I266" s="69">
        <v>0</v>
      </c>
      <c r="J266" s="69">
        <v>0</v>
      </c>
      <c r="K266" s="69">
        <v>0</v>
      </c>
      <c r="L266" s="69">
        <v>0</v>
      </c>
      <c r="M266" s="69">
        <v>0</v>
      </c>
      <c r="N266" s="71">
        <v>0</v>
      </c>
      <c r="O266" s="69">
        <v>0</v>
      </c>
      <c r="P266" s="69">
        <v>0</v>
      </c>
      <c r="Q266" s="69">
        <v>0</v>
      </c>
      <c r="R266" s="69">
        <v>0</v>
      </c>
      <c r="S266" s="278"/>
      <c r="T266" s="293"/>
    </row>
    <row r="267" spans="1:20" s="108" customFormat="1" ht="37.5">
      <c r="A267" s="65"/>
      <c r="B267" s="65"/>
      <c r="C267" s="65">
        <v>4110</v>
      </c>
      <c r="D267" s="64" t="s">
        <v>256</v>
      </c>
      <c r="E267" s="87">
        <v>47050</v>
      </c>
      <c r="F267" s="86">
        <v>47050</v>
      </c>
      <c r="G267" s="69">
        <v>47050</v>
      </c>
      <c r="H267" s="69">
        <v>0</v>
      </c>
      <c r="I267" s="69">
        <v>0</v>
      </c>
      <c r="J267" s="69">
        <v>0</v>
      </c>
      <c r="K267" s="69">
        <v>0</v>
      </c>
      <c r="L267" s="69">
        <v>0</v>
      </c>
      <c r="M267" s="69">
        <v>0</v>
      </c>
      <c r="N267" s="71">
        <v>0</v>
      </c>
      <c r="O267" s="69">
        <v>0</v>
      </c>
      <c r="P267" s="69">
        <v>0</v>
      </c>
      <c r="Q267" s="69">
        <v>0</v>
      </c>
      <c r="R267" s="69">
        <v>0</v>
      </c>
      <c r="S267" s="278"/>
      <c r="T267" s="293"/>
    </row>
    <row r="268" spans="1:20" s="108" customFormat="1">
      <c r="A268" s="65"/>
      <c r="B268" s="65"/>
      <c r="C268" s="65">
        <v>4120</v>
      </c>
      <c r="D268" s="64" t="s">
        <v>351</v>
      </c>
      <c r="E268" s="87">
        <v>7550</v>
      </c>
      <c r="F268" s="86">
        <v>7550</v>
      </c>
      <c r="G268" s="69">
        <v>7550</v>
      </c>
      <c r="H268" s="69">
        <v>0</v>
      </c>
      <c r="I268" s="69">
        <v>0</v>
      </c>
      <c r="J268" s="69">
        <v>0</v>
      </c>
      <c r="K268" s="69">
        <v>0</v>
      </c>
      <c r="L268" s="69">
        <v>0</v>
      </c>
      <c r="M268" s="69">
        <v>0</v>
      </c>
      <c r="N268" s="71">
        <v>0</v>
      </c>
      <c r="O268" s="69">
        <v>0</v>
      </c>
      <c r="P268" s="69">
        <v>0</v>
      </c>
      <c r="Q268" s="69">
        <v>0</v>
      </c>
      <c r="R268" s="69">
        <v>0</v>
      </c>
      <c r="S268" s="278"/>
      <c r="T268" s="293"/>
    </row>
    <row r="269" spans="1:20" s="108" customFormat="1" ht="37.5">
      <c r="A269" s="65"/>
      <c r="B269" s="65"/>
      <c r="C269" s="65">
        <v>4170</v>
      </c>
      <c r="D269" s="64" t="s">
        <v>258</v>
      </c>
      <c r="E269" s="87">
        <v>0</v>
      </c>
      <c r="F269" s="86">
        <v>0</v>
      </c>
      <c r="G269" s="69">
        <v>0</v>
      </c>
      <c r="H269" s="69">
        <v>0</v>
      </c>
      <c r="I269" s="69">
        <v>0</v>
      </c>
      <c r="J269" s="69">
        <v>0</v>
      </c>
      <c r="K269" s="69">
        <v>0</v>
      </c>
      <c r="L269" s="69">
        <v>0</v>
      </c>
      <c r="M269" s="69">
        <v>0</v>
      </c>
      <c r="N269" s="71">
        <v>0</v>
      </c>
      <c r="O269" s="69">
        <v>0</v>
      </c>
      <c r="P269" s="69">
        <v>0</v>
      </c>
      <c r="Q269" s="69">
        <v>0</v>
      </c>
      <c r="R269" s="69">
        <v>0</v>
      </c>
      <c r="S269" s="278"/>
      <c r="T269" s="293"/>
    </row>
    <row r="270" spans="1:20" s="108" customFormat="1" ht="37.5">
      <c r="A270" s="65"/>
      <c r="B270" s="65"/>
      <c r="C270" s="65">
        <v>4210</v>
      </c>
      <c r="D270" s="64" t="s">
        <v>259</v>
      </c>
      <c r="E270" s="87">
        <v>12800</v>
      </c>
      <c r="F270" s="86">
        <v>12800</v>
      </c>
      <c r="G270" s="69">
        <v>0</v>
      </c>
      <c r="H270" s="87">
        <v>12800</v>
      </c>
      <c r="I270" s="69">
        <v>0</v>
      </c>
      <c r="J270" s="69">
        <v>0</v>
      </c>
      <c r="K270" s="69">
        <v>0</v>
      </c>
      <c r="L270" s="69">
        <v>0</v>
      </c>
      <c r="M270" s="69">
        <v>0</v>
      </c>
      <c r="N270" s="71">
        <v>0</v>
      </c>
      <c r="O270" s="69">
        <v>0</v>
      </c>
      <c r="P270" s="69">
        <v>0</v>
      </c>
      <c r="Q270" s="69">
        <v>0</v>
      </c>
      <c r="R270" s="69">
        <v>0</v>
      </c>
      <c r="S270" s="278"/>
      <c r="T270" s="293"/>
    </row>
    <row r="271" spans="1:20" s="108" customFormat="1">
      <c r="A271" s="65"/>
      <c r="B271" s="65"/>
      <c r="C271" s="65">
        <v>4260</v>
      </c>
      <c r="D271" s="64" t="s">
        <v>298</v>
      </c>
      <c r="E271" s="87">
        <v>1200</v>
      </c>
      <c r="F271" s="86">
        <v>1200</v>
      </c>
      <c r="G271" s="69">
        <v>0</v>
      </c>
      <c r="H271" s="87">
        <v>1200</v>
      </c>
      <c r="I271" s="69">
        <v>0</v>
      </c>
      <c r="J271" s="69">
        <v>0</v>
      </c>
      <c r="K271" s="69">
        <v>0</v>
      </c>
      <c r="L271" s="69">
        <v>0</v>
      </c>
      <c r="M271" s="69">
        <v>0</v>
      </c>
      <c r="N271" s="71">
        <v>0</v>
      </c>
      <c r="O271" s="69">
        <v>0</v>
      </c>
      <c r="P271" s="69">
        <v>0</v>
      </c>
      <c r="Q271" s="69">
        <v>0</v>
      </c>
      <c r="R271" s="69">
        <v>0</v>
      </c>
      <c r="S271" s="278"/>
      <c r="T271" s="293"/>
    </row>
    <row r="272" spans="1:20" s="108" customFormat="1">
      <c r="A272" s="65"/>
      <c r="B272" s="65"/>
      <c r="C272" s="65">
        <v>4280</v>
      </c>
      <c r="D272" s="64" t="s">
        <v>300</v>
      </c>
      <c r="E272" s="87">
        <v>300</v>
      </c>
      <c r="F272" s="86">
        <v>300</v>
      </c>
      <c r="G272" s="69">
        <v>0</v>
      </c>
      <c r="H272" s="87">
        <v>300</v>
      </c>
      <c r="I272" s="69">
        <v>0</v>
      </c>
      <c r="J272" s="69">
        <v>0</v>
      </c>
      <c r="K272" s="69">
        <v>0</v>
      </c>
      <c r="L272" s="69">
        <v>0</v>
      </c>
      <c r="M272" s="69">
        <v>0</v>
      </c>
      <c r="N272" s="71">
        <v>0</v>
      </c>
      <c r="O272" s="69">
        <v>0</v>
      </c>
      <c r="P272" s="69">
        <v>0</v>
      </c>
      <c r="Q272" s="69">
        <v>0</v>
      </c>
      <c r="R272" s="69">
        <v>0</v>
      </c>
      <c r="S272" s="278"/>
      <c r="T272" s="293"/>
    </row>
    <row r="273" spans="1:20" s="108" customFormat="1">
      <c r="A273" s="65"/>
      <c r="B273" s="65"/>
      <c r="C273" s="65">
        <v>4300</v>
      </c>
      <c r="D273" s="64" t="s">
        <v>293</v>
      </c>
      <c r="E273" s="87">
        <v>20500</v>
      </c>
      <c r="F273" s="86">
        <v>20500</v>
      </c>
      <c r="G273" s="69">
        <v>0</v>
      </c>
      <c r="H273" s="87">
        <v>20500</v>
      </c>
      <c r="I273" s="69">
        <v>0</v>
      </c>
      <c r="J273" s="69">
        <v>0</v>
      </c>
      <c r="K273" s="69">
        <v>0</v>
      </c>
      <c r="L273" s="69">
        <v>0</v>
      </c>
      <c r="M273" s="69">
        <v>0</v>
      </c>
      <c r="N273" s="71">
        <v>0</v>
      </c>
      <c r="O273" s="69">
        <v>0</v>
      </c>
      <c r="P273" s="69">
        <v>0</v>
      </c>
      <c r="Q273" s="69">
        <v>0</v>
      </c>
      <c r="R273" s="69">
        <v>0</v>
      </c>
      <c r="S273" s="278"/>
      <c r="T273" s="293"/>
    </row>
    <row r="274" spans="1:20" s="108" customFormat="1" ht="56.25">
      <c r="A274" s="65"/>
      <c r="B274" s="65"/>
      <c r="C274" s="65">
        <v>4370</v>
      </c>
      <c r="D274" s="64" t="s">
        <v>303</v>
      </c>
      <c r="E274" s="87">
        <v>3700</v>
      </c>
      <c r="F274" s="86">
        <v>3700</v>
      </c>
      <c r="G274" s="69">
        <v>0</v>
      </c>
      <c r="H274" s="87">
        <v>3700</v>
      </c>
      <c r="I274" s="69">
        <v>0</v>
      </c>
      <c r="J274" s="69">
        <v>0</v>
      </c>
      <c r="K274" s="69">
        <v>0</v>
      </c>
      <c r="L274" s="69">
        <v>0</v>
      </c>
      <c r="M274" s="69">
        <v>0</v>
      </c>
      <c r="N274" s="71">
        <v>0</v>
      </c>
      <c r="O274" s="69">
        <v>0</v>
      </c>
      <c r="P274" s="69">
        <v>0</v>
      </c>
      <c r="Q274" s="69">
        <v>0</v>
      </c>
      <c r="R274" s="69">
        <v>0</v>
      </c>
      <c r="S274" s="278"/>
      <c r="T274" s="293"/>
    </row>
    <row r="275" spans="1:20" s="108" customFormat="1" ht="56.25">
      <c r="A275" s="65"/>
      <c r="B275" s="65"/>
      <c r="C275" s="65">
        <v>4400</v>
      </c>
      <c r="D275" s="64" t="s">
        <v>369</v>
      </c>
      <c r="E275" s="87">
        <v>3600</v>
      </c>
      <c r="F275" s="86">
        <v>3600</v>
      </c>
      <c r="G275" s="69">
        <v>0</v>
      </c>
      <c r="H275" s="87">
        <v>3600</v>
      </c>
      <c r="I275" s="69">
        <v>0</v>
      </c>
      <c r="J275" s="69">
        <v>0</v>
      </c>
      <c r="K275" s="69">
        <v>0</v>
      </c>
      <c r="L275" s="69">
        <v>0</v>
      </c>
      <c r="M275" s="69">
        <v>0</v>
      </c>
      <c r="N275" s="71">
        <v>0</v>
      </c>
      <c r="O275" s="69">
        <v>0</v>
      </c>
      <c r="P275" s="69">
        <v>0</v>
      </c>
      <c r="Q275" s="69">
        <v>0</v>
      </c>
      <c r="R275" s="69">
        <v>0</v>
      </c>
      <c r="S275" s="278"/>
      <c r="T275" s="293"/>
    </row>
    <row r="276" spans="1:20" s="108" customFormat="1">
      <c r="A276" s="65"/>
      <c r="B276" s="65"/>
      <c r="C276" s="65">
        <v>4410</v>
      </c>
      <c r="D276" s="64" t="s">
        <v>370</v>
      </c>
      <c r="E276" s="87">
        <v>2000</v>
      </c>
      <c r="F276" s="86">
        <v>2000</v>
      </c>
      <c r="G276" s="69">
        <v>0</v>
      </c>
      <c r="H276" s="87">
        <v>2000</v>
      </c>
      <c r="I276" s="69">
        <v>0</v>
      </c>
      <c r="J276" s="69">
        <v>0</v>
      </c>
      <c r="K276" s="69">
        <v>0</v>
      </c>
      <c r="L276" s="69">
        <v>0</v>
      </c>
      <c r="M276" s="69">
        <v>0</v>
      </c>
      <c r="N276" s="71">
        <v>0</v>
      </c>
      <c r="O276" s="69">
        <v>0</v>
      </c>
      <c r="P276" s="69">
        <v>0</v>
      </c>
      <c r="Q276" s="69">
        <v>0</v>
      </c>
      <c r="R276" s="69">
        <v>0</v>
      </c>
      <c r="S276" s="278"/>
      <c r="T276" s="293"/>
    </row>
    <row r="277" spans="1:20" s="108" customFormat="1">
      <c r="A277" s="65"/>
      <c r="B277" s="65"/>
      <c r="C277" s="65">
        <v>4430</v>
      </c>
      <c r="D277" s="64" t="s">
        <v>312</v>
      </c>
      <c r="E277" s="87">
        <v>700</v>
      </c>
      <c r="F277" s="86">
        <v>700</v>
      </c>
      <c r="G277" s="69">
        <v>0</v>
      </c>
      <c r="H277" s="87">
        <v>700</v>
      </c>
      <c r="I277" s="69">
        <v>0</v>
      </c>
      <c r="J277" s="69">
        <v>0</v>
      </c>
      <c r="K277" s="69">
        <v>0</v>
      </c>
      <c r="L277" s="69">
        <v>0</v>
      </c>
      <c r="M277" s="69">
        <v>0</v>
      </c>
      <c r="N277" s="71">
        <v>0</v>
      </c>
      <c r="O277" s="69">
        <v>0</v>
      </c>
      <c r="P277" s="69">
        <v>0</v>
      </c>
      <c r="Q277" s="69">
        <v>0</v>
      </c>
      <c r="R277" s="69">
        <v>0</v>
      </c>
      <c r="S277" s="278"/>
      <c r="T277" s="293"/>
    </row>
    <row r="278" spans="1:20" s="108" customFormat="1" ht="56.25">
      <c r="A278" s="65"/>
      <c r="B278" s="65"/>
      <c r="C278" s="65">
        <v>4440</v>
      </c>
      <c r="D278" s="64" t="s">
        <v>305</v>
      </c>
      <c r="E278" s="87">
        <v>7333</v>
      </c>
      <c r="F278" s="86">
        <v>7333</v>
      </c>
      <c r="G278" s="69">
        <v>0</v>
      </c>
      <c r="H278" s="87">
        <v>7333</v>
      </c>
      <c r="I278" s="69">
        <v>0</v>
      </c>
      <c r="J278" s="69">
        <v>0</v>
      </c>
      <c r="K278" s="69">
        <v>0</v>
      </c>
      <c r="L278" s="69">
        <v>0</v>
      </c>
      <c r="M278" s="69">
        <v>0</v>
      </c>
      <c r="N278" s="71">
        <v>0</v>
      </c>
      <c r="O278" s="69">
        <v>0</v>
      </c>
      <c r="P278" s="69">
        <v>0</v>
      </c>
      <c r="Q278" s="69">
        <v>0</v>
      </c>
      <c r="R278" s="69">
        <v>0</v>
      </c>
      <c r="S278" s="278"/>
      <c r="T278" s="293"/>
    </row>
    <row r="279" spans="1:20" s="108" customFormat="1" ht="56.25">
      <c r="A279" s="65"/>
      <c r="B279" s="65"/>
      <c r="C279" s="65">
        <v>4700</v>
      </c>
      <c r="D279" s="64" t="s">
        <v>306</v>
      </c>
      <c r="E279" s="87">
        <v>3800</v>
      </c>
      <c r="F279" s="86">
        <v>3800</v>
      </c>
      <c r="G279" s="69">
        <v>0</v>
      </c>
      <c r="H279" s="87">
        <v>3800</v>
      </c>
      <c r="I279" s="69">
        <v>0</v>
      </c>
      <c r="J279" s="69">
        <v>0</v>
      </c>
      <c r="K279" s="69">
        <v>0</v>
      </c>
      <c r="L279" s="69">
        <v>0</v>
      </c>
      <c r="M279" s="69">
        <v>0</v>
      </c>
      <c r="N279" s="71">
        <v>0</v>
      </c>
      <c r="O279" s="69">
        <v>0</v>
      </c>
      <c r="P279" s="69">
        <v>0</v>
      </c>
      <c r="Q279" s="69">
        <v>0</v>
      </c>
      <c r="R279" s="69">
        <v>0</v>
      </c>
      <c r="S279" s="278"/>
      <c r="T279" s="293"/>
    </row>
    <row r="280" spans="1:20" s="107" customFormat="1" ht="56.25">
      <c r="A280" s="72"/>
      <c r="B280" s="72">
        <v>85228</v>
      </c>
      <c r="C280" s="72"/>
      <c r="D280" s="63" t="s">
        <v>377</v>
      </c>
      <c r="E280" s="85">
        <f t="shared" ref="E280:R280" si="49">SUM(E281:E287)</f>
        <v>88369</v>
      </c>
      <c r="F280" s="85">
        <f t="shared" si="49"/>
        <v>88369</v>
      </c>
      <c r="G280" s="85">
        <f t="shared" si="49"/>
        <v>83069</v>
      </c>
      <c r="H280" s="85">
        <f t="shared" si="49"/>
        <v>3600</v>
      </c>
      <c r="I280" s="85">
        <f t="shared" si="49"/>
        <v>0</v>
      </c>
      <c r="J280" s="85">
        <f t="shared" si="49"/>
        <v>1700</v>
      </c>
      <c r="K280" s="85">
        <f t="shared" si="49"/>
        <v>0</v>
      </c>
      <c r="L280" s="85">
        <f t="shared" si="49"/>
        <v>0</v>
      </c>
      <c r="M280" s="85">
        <f t="shared" si="49"/>
        <v>0</v>
      </c>
      <c r="N280" s="85">
        <f t="shared" si="49"/>
        <v>0</v>
      </c>
      <c r="O280" s="85">
        <f t="shared" si="49"/>
        <v>0</v>
      </c>
      <c r="P280" s="85">
        <f t="shared" si="49"/>
        <v>0</v>
      </c>
      <c r="Q280" s="85">
        <f t="shared" si="49"/>
        <v>0</v>
      </c>
      <c r="R280" s="85">
        <f t="shared" si="49"/>
        <v>0</v>
      </c>
      <c r="S280" s="277"/>
      <c r="T280" s="292"/>
    </row>
    <row r="281" spans="1:20" s="108" customFormat="1" ht="75">
      <c r="A281" s="65"/>
      <c r="B281" s="65"/>
      <c r="C281" s="65">
        <v>3020</v>
      </c>
      <c r="D281" s="64" t="s">
        <v>378</v>
      </c>
      <c r="E281" s="87">
        <v>1700</v>
      </c>
      <c r="F281" s="86">
        <v>1700</v>
      </c>
      <c r="G281" s="69">
        <v>0</v>
      </c>
      <c r="H281" s="69">
        <v>0</v>
      </c>
      <c r="I281" s="69">
        <v>0</v>
      </c>
      <c r="J281" s="87">
        <v>1700</v>
      </c>
      <c r="K281" s="69">
        <v>0</v>
      </c>
      <c r="L281" s="69">
        <v>0</v>
      </c>
      <c r="M281" s="69">
        <v>0</v>
      </c>
      <c r="N281" s="71">
        <v>0</v>
      </c>
      <c r="O281" s="69">
        <v>0</v>
      </c>
      <c r="P281" s="69">
        <v>0</v>
      </c>
      <c r="Q281" s="69">
        <v>0</v>
      </c>
      <c r="R281" s="69">
        <v>0</v>
      </c>
      <c r="S281" s="278"/>
      <c r="T281" s="293"/>
    </row>
    <row r="282" spans="1:20" s="108" customFormat="1" ht="37.5">
      <c r="A282" s="65"/>
      <c r="B282" s="65"/>
      <c r="C282" s="65">
        <v>4010</v>
      </c>
      <c r="D282" s="64" t="s">
        <v>288</v>
      </c>
      <c r="E282" s="87">
        <v>66769</v>
      </c>
      <c r="F282" s="86">
        <v>66769</v>
      </c>
      <c r="G282" s="69">
        <v>66769</v>
      </c>
      <c r="H282" s="69">
        <v>0</v>
      </c>
      <c r="I282" s="69">
        <v>0</v>
      </c>
      <c r="J282" s="69">
        <v>0</v>
      </c>
      <c r="K282" s="69">
        <v>0</v>
      </c>
      <c r="L282" s="69">
        <v>0</v>
      </c>
      <c r="M282" s="69">
        <v>0</v>
      </c>
      <c r="N282" s="71">
        <v>0</v>
      </c>
      <c r="O282" s="69">
        <v>0</v>
      </c>
      <c r="P282" s="69">
        <v>0</v>
      </c>
      <c r="Q282" s="69">
        <v>0</v>
      </c>
      <c r="R282" s="69">
        <v>0</v>
      </c>
      <c r="S282" s="278"/>
      <c r="T282" s="293"/>
    </row>
    <row r="283" spans="1:20" s="108" customFormat="1" ht="37.5">
      <c r="A283" s="65"/>
      <c r="B283" s="65"/>
      <c r="C283" s="65">
        <v>4040</v>
      </c>
      <c r="D283" s="64" t="s">
        <v>289</v>
      </c>
      <c r="E283" s="87">
        <v>4000</v>
      </c>
      <c r="F283" s="86">
        <v>4000</v>
      </c>
      <c r="G283" s="69">
        <v>4000</v>
      </c>
      <c r="H283" s="69">
        <v>0</v>
      </c>
      <c r="I283" s="69">
        <v>0</v>
      </c>
      <c r="J283" s="69">
        <v>0</v>
      </c>
      <c r="K283" s="69">
        <v>0</v>
      </c>
      <c r="L283" s="69">
        <v>0</v>
      </c>
      <c r="M283" s="69">
        <v>0</v>
      </c>
      <c r="N283" s="71">
        <v>0</v>
      </c>
      <c r="O283" s="69">
        <v>0</v>
      </c>
      <c r="P283" s="69">
        <v>0</v>
      </c>
      <c r="Q283" s="69">
        <v>0</v>
      </c>
      <c r="R283" s="69">
        <v>0</v>
      </c>
      <c r="S283" s="278"/>
      <c r="T283" s="293"/>
    </row>
    <row r="284" spans="1:20" s="108" customFormat="1" ht="37.5">
      <c r="A284" s="65"/>
      <c r="B284" s="65"/>
      <c r="C284" s="65">
        <v>4110</v>
      </c>
      <c r="D284" s="64" t="s">
        <v>344</v>
      </c>
      <c r="E284" s="87">
        <v>10600</v>
      </c>
      <c r="F284" s="86">
        <v>10600</v>
      </c>
      <c r="G284" s="69">
        <v>10600</v>
      </c>
      <c r="H284" s="69">
        <v>0</v>
      </c>
      <c r="I284" s="69">
        <v>0</v>
      </c>
      <c r="J284" s="69">
        <v>0</v>
      </c>
      <c r="K284" s="69">
        <v>0</v>
      </c>
      <c r="L284" s="69">
        <v>0</v>
      </c>
      <c r="M284" s="69">
        <v>0</v>
      </c>
      <c r="N284" s="71">
        <v>0</v>
      </c>
      <c r="O284" s="69">
        <v>0</v>
      </c>
      <c r="P284" s="69">
        <v>0</v>
      </c>
      <c r="Q284" s="69">
        <v>0</v>
      </c>
      <c r="R284" s="69">
        <v>0</v>
      </c>
      <c r="S284" s="278"/>
      <c r="T284" s="293"/>
    </row>
    <row r="285" spans="1:20" s="108" customFormat="1">
      <c r="A285" s="65"/>
      <c r="B285" s="65"/>
      <c r="C285" s="65">
        <v>4120</v>
      </c>
      <c r="D285" s="64" t="s">
        <v>345</v>
      </c>
      <c r="E285" s="87">
        <v>1700</v>
      </c>
      <c r="F285" s="86">
        <v>1700</v>
      </c>
      <c r="G285" s="69">
        <v>1700</v>
      </c>
      <c r="H285" s="69">
        <v>0</v>
      </c>
      <c r="I285" s="69">
        <v>0</v>
      </c>
      <c r="J285" s="69">
        <v>0</v>
      </c>
      <c r="K285" s="69">
        <v>0</v>
      </c>
      <c r="L285" s="69">
        <v>0</v>
      </c>
      <c r="M285" s="69">
        <v>0</v>
      </c>
      <c r="N285" s="71">
        <v>0</v>
      </c>
      <c r="O285" s="69">
        <v>0</v>
      </c>
      <c r="P285" s="69">
        <v>0</v>
      </c>
      <c r="Q285" s="69">
        <v>0</v>
      </c>
      <c r="R285" s="69">
        <v>0</v>
      </c>
      <c r="S285" s="278"/>
      <c r="T285" s="293"/>
    </row>
    <row r="286" spans="1:20" s="108" customFormat="1">
      <c r="A286" s="65"/>
      <c r="B286" s="65"/>
      <c r="C286" s="65">
        <v>4280</v>
      </c>
      <c r="D286" s="64" t="s">
        <v>300</v>
      </c>
      <c r="E286" s="87">
        <v>300</v>
      </c>
      <c r="F286" s="86">
        <v>300</v>
      </c>
      <c r="G286" s="69">
        <v>0</v>
      </c>
      <c r="H286" s="87">
        <v>300</v>
      </c>
      <c r="I286" s="69">
        <v>0</v>
      </c>
      <c r="J286" s="69">
        <v>0</v>
      </c>
      <c r="K286" s="69">
        <v>0</v>
      </c>
      <c r="L286" s="69">
        <v>0</v>
      </c>
      <c r="M286" s="69">
        <v>0</v>
      </c>
      <c r="N286" s="71">
        <v>0</v>
      </c>
      <c r="O286" s="69">
        <v>0</v>
      </c>
      <c r="P286" s="69">
        <v>0</v>
      </c>
      <c r="Q286" s="69">
        <v>0</v>
      </c>
      <c r="R286" s="69">
        <v>0</v>
      </c>
      <c r="S286" s="278"/>
      <c r="T286" s="293"/>
    </row>
    <row r="287" spans="1:20" s="108" customFormat="1" ht="56.25">
      <c r="A287" s="65"/>
      <c r="B287" s="65"/>
      <c r="C287" s="65">
        <v>4440</v>
      </c>
      <c r="D287" s="64" t="s">
        <v>305</v>
      </c>
      <c r="E287" s="87">
        <v>3300</v>
      </c>
      <c r="F287" s="86">
        <v>3300</v>
      </c>
      <c r="G287" s="69">
        <v>0</v>
      </c>
      <c r="H287" s="87">
        <v>3300</v>
      </c>
      <c r="I287" s="69">
        <v>0</v>
      </c>
      <c r="J287" s="69">
        <v>0</v>
      </c>
      <c r="K287" s="69">
        <v>0</v>
      </c>
      <c r="L287" s="69">
        <v>0</v>
      </c>
      <c r="M287" s="69">
        <v>0</v>
      </c>
      <c r="N287" s="71">
        <v>0</v>
      </c>
      <c r="O287" s="69">
        <v>0</v>
      </c>
      <c r="P287" s="69">
        <v>0</v>
      </c>
      <c r="Q287" s="69">
        <v>0</v>
      </c>
      <c r="R287" s="69">
        <v>0</v>
      </c>
      <c r="S287" s="278"/>
      <c r="T287" s="293"/>
    </row>
    <row r="288" spans="1:20" s="107" customFormat="1">
      <c r="A288" s="72"/>
      <c r="B288" s="72">
        <v>85295</v>
      </c>
      <c r="C288" s="72"/>
      <c r="D288" s="63" t="s">
        <v>21</v>
      </c>
      <c r="E288" s="85">
        <f t="shared" ref="E288:R288" si="50">SUM(E289:E289)</f>
        <v>145377</v>
      </c>
      <c r="F288" s="85">
        <f t="shared" si="50"/>
        <v>145377</v>
      </c>
      <c r="G288" s="85">
        <f t="shared" si="50"/>
        <v>0</v>
      </c>
      <c r="H288" s="85">
        <f t="shared" si="50"/>
        <v>0</v>
      </c>
      <c r="I288" s="85">
        <f t="shared" si="50"/>
        <v>0</v>
      </c>
      <c r="J288" s="85">
        <f t="shared" si="50"/>
        <v>145377</v>
      </c>
      <c r="K288" s="85">
        <f t="shared" si="50"/>
        <v>0</v>
      </c>
      <c r="L288" s="85">
        <f t="shared" si="50"/>
        <v>0</v>
      </c>
      <c r="M288" s="85">
        <f t="shared" si="50"/>
        <v>0</v>
      </c>
      <c r="N288" s="85">
        <f t="shared" si="50"/>
        <v>0</v>
      </c>
      <c r="O288" s="85">
        <f t="shared" si="50"/>
        <v>0</v>
      </c>
      <c r="P288" s="85">
        <f t="shared" si="50"/>
        <v>0</v>
      </c>
      <c r="Q288" s="85">
        <f t="shared" si="50"/>
        <v>0</v>
      </c>
      <c r="R288" s="85">
        <f t="shared" si="50"/>
        <v>0</v>
      </c>
      <c r="S288" s="277"/>
      <c r="T288" s="292"/>
    </row>
    <row r="289" spans="1:20" s="108" customFormat="1" ht="112.5">
      <c r="A289" s="65"/>
      <c r="B289" s="65"/>
      <c r="C289" s="65">
        <v>3110</v>
      </c>
      <c r="D289" s="64" t="s">
        <v>379</v>
      </c>
      <c r="E289" s="86">
        <v>145377</v>
      </c>
      <c r="F289" s="86">
        <v>145377</v>
      </c>
      <c r="G289" s="69">
        <v>0</v>
      </c>
      <c r="H289" s="69">
        <v>0</v>
      </c>
      <c r="I289" s="69">
        <v>0</v>
      </c>
      <c r="J289" s="86">
        <v>145377</v>
      </c>
      <c r="K289" s="69">
        <v>0</v>
      </c>
      <c r="L289" s="69">
        <v>0</v>
      </c>
      <c r="M289" s="69">
        <v>0</v>
      </c>
      <c r="N289" s="71">
        <v>0</v>
      </c>
      <c r="O289" s="69">
        <v>0</v>
      </c>
      <c r="P289" s="69">
        <v>0</v>
      </c>
      <c r="Q289" s="69">
        <v>0</v>
      </c>
      <c r="R289" s="69">
        <v>0</v>
      </c>
      <c r="S289" s="278"/>
      <c r="T289" s="293"/>
    </row>
    <row r="290" spans="1:20" s="263" customFormat="1" ht="37.5">
      <c r="A290" s="260">
        <v>854</v>
      </c>
      <c r="B290" s="260"/>
      <c r="C290" s="260"/>
      <c r="D290" s="261" t="s">
        <v>193</v>
      </c>
      <c r="E290" s="262">
        <f>E291+E298+E300</f>
        <v>274525</v>
      </c>
      <c r="F290" s="266">
        <f t="shared" ref="F290:R290" si="51">F291+F298+F300</f>
        <v>274525</v>
      </c>
      <c r="G290" s="266">
        <f t="shared" si="51"/>
        <v>236700</v>
      </c>
      <c r="H290" s="266">
        <f t="shared" si="51"/>
        <v>12605</v>
      </c>
      <c r="I290" s="266">
        <f t="shared" si="51"/>
        <v>8000</v>
      </c>
      <c r="J290" s="266">
        <f t="shared" si="51"/>
        <v>17220</v>
      </c>
      <c r="K290" s="266">
        <f t="shared" si="51"/>
        <v>0</v>
      </c>
      <c r="L290" s="266">
        <f t="shared" si="51"/>
        <v>0</v>
      </c>
      <c r="M290" s="266">
        <f t="shared" si="51"/>
        <v>0</v>
      </c>
      <c r="N290" s="266">
        <f t="shared" si="51"/>
        <v>0</v>
      </c>
      <c r="O290" s="266">
        <f t="shared" si="51"/>
        <v>0</v>
      </c>
      <c r="P290" s="266">
        <f t="shared" si="51"/>
        <v>0</v>
      </c>
      <c r="Q290" s="266">
        <f t="shared" si="51"/>
        <v>0</v>
      </c>
      <c r="R290" s="266">
        <f t="shared" si="51"/>
        <v>0</v>
      </c>
      <c r="S290" s="276"/>
      <c r="T290" s="292"/>
    </row>
    <row r="291" spans="1:20" s="107" customFormat="1">
      <c r="A291" s="72"/>
      <c r="B291" s="72">
        <v>85401</v>
      </c>
      <c r="C291" s="72"/>
      <c r="D291" s="63" t="s">
        <v>380</v>
      </c>
      <c r="E291" s="67">
        <f t="shared" ref="E291:R291" si="52">SUM(E292:E297)</f>
        <v>264720</v>
      </c>
      <c r="F291" s="67">
        <f t="shared" si="52"/>
        <v>264720</v>
      </c>
      <c r="G291" s="67">
        <f t="shared" si="52"/>
        <v>236700</v>
      </c>
      <c r="H291" s="67">
        <f t="shared" si="52"/>
        <v>10800</v>
      </c>
      <c r="I291" s="67">
        <f t="shared" si="52"/>
        <v>0</v>
      </c>
      <c r="J291" s="67">
        <f t="shared" si="52"/>
        <v>17220</v>
      </c>
      <c r="K291" s="67">
        <f t="shared" si="52"/>
        <v>0</v>
      </c>
      <c r="L291" s="67">
        <f t="shared" si="52"/>
        <v>0</v>
      </c>
      <c r="M291" s="67">
        <f t="shared" si="52"/>
        <v>0</v>
      </c>
      <c r="N291" s="67">
        <f t="shared" si="52"/>
        <v>0</v>
      </c>
      <c r="O291" s="67">
        <f t="shared" si="52"/>
        <v>0</v>
      </c>
      <c r="P291" s="67">
        <f t="shared" si="52"/>
        <v>0</v>
      </c>
      <c r="Q291" s="67">
        <f t="shared" si="52"/>
        <v>0</v>
      </c>
      <c r="R291" s="67">
        <f t="shared" si="52"/>
        <v>0</v>
      </c>
      <c r="S291" s="277"/>
      <c r="T291" s="292"/>
    </row>
    <row r="292" spans="1:20" s="108" customFormat="1" ht="112.5">
      <c r="A292" s="65"/>
      <c r="B292" s="65"/>
      <c r="C292" s="65">
        <v>3020</v>
      </c>
      <c r="D292" s="64" t="s">
        <v>381</v>
      </c>
      <c r="E292" s="69">
        <v>17220</v>
      </c>
      <c r="F292" s="71">
        <v>17220</v>
      </c>
      <c r="G292" s="69">
        <v>0</v>
      </c>
      <c r="H292" s="69">
        <v>0</v>
      </c>
      <c r="I292" s="69">
        <v>0</v>
      </c>
      <c r="J292" s="69">
        <v>17220</v>
      </c>
      <c r="K292" s="69">
        <v>0</v>
      </c>
      <c r="L292" s="69">
        <v>0</v>
      </c>
      <c r="M292" s="69">
        <v>0</v>
      </c>
      <c r="N292" s="71">
        <v>0</v>
      </c>
      <c r="O292" s="69">
        <v>0</v>
      </c>
      <c r="P292" s="69">
        <v>0</v>
      </c>
      <c r="Q292" s="69">
        <v>0</v>
      </c>
      <c r="R292" s="69">
        <v>0</v>
      </c>
      <c r="S292" s="278"/>
      <c r="T292" s="293"/>
    </row>
    <row r="293" spans="1:20" s="108" customFormat="1" ht="37.5">
      <c r="A293" s="65"/>
      <c r="B293" s="65"/>
      <c r="C293" s="65">
        <v>4010</v>
      </c>
      <c r="D293" s="64" t="s">
        <v>343</v>
      </c>
      <c r="E293" s="69">
        <v>185300</v>
      </c>
      <c r="F293" s="71">
        <v>185300</v>
      </c>
      <c r="G293" s="69">
        <v>185300</v>
      </c>
      <c r="H293" s="69">
        <v>0</v>
      </c>
      <c r="I293" s="69">
        <v>0</v>
      </c>
      <c r="J293" s="69">
        <v>0</v>
      </c>
      <c r="K293" s="69">
        <v>0</v>
      </c>
      <c r="L293" s="69">
        <v>0</v>
      </c>
      <c r="M293" s="69">
        <v>0</v>
      </c>
      <c r="N293" s="71">
        <v>0</v>
      </c>
      <c r="O293" s="69">
        <v>0</v>
      </c>
      <c r="P293" s="69">
        <v>0</v>
      </c>
      <c r="Q293" s="69">
        <v>0</v>
      </c>
      <c r="R293" s="69">
        <v>0</v>
      </c>
      <c r="S293" s="278"/>
      <c r="T293" s="293"/>
    </row>
    <row r="294" spans="1:20" s="108" customFormat="1" ht="37.5">
      <c r="A294" s="65"/>
      <c r="B294" s="65"/>
      <c r="C294" s="65">
        <v>4040</v>
      </c>
      <c r="D294" s="64" t="s">
        <v>289</v>
      </c>
      <c r="E294" s="69">
        <v>13800</v>
      </c>
      <c r="F294" s="71">
        <v>13800</v>
      </c>
      <c r="G294" s="69">
        <v>13800</v>
      </c>
      <c r="H294" s="69">
        <v>0</v>
      </c>
      <c r="I294" s="69">
        <v>0</v>
      </c>
      <c r="J294" s="69">
        <v>0</v>
      </c>
      <c r="K294" s="69">
        <v>0</v>
      </c>
      <c r="L294" s="69">
        <v>0</v>
      </c>
      <c r="M294" s="69">
        <v>0</v>
      </c>
      <c r="N294" s="71">
        <v>0</v>
      </c>
      <c r="O294" s="69">
        <v>0</v>
      </c>
      <c r="P294" s="69">
        <v>0</v>
      </c>
      <c r="Q294" s="69">
        <v>0</v>
      </c>
      <c r="R294" s="69">
        <v>0</v>
      </c>
      <c r="S294" s="278"/>
      <c r="T294" s="293"/>
    </row>
    <row r="295" spans="1:20" s="108" customFormat="1" ht="37.5">
      <c r="A295" s="65"/>
      <c r="B295" s="65"/>
      <c r="C295" s="65">
        <v>4110</v>
      </c>
      <c r="D295" s="64" t="s">
        <v>256</v>
      </c>
      <c r="E295" s="69">
        <v>32200</v>
      </c>
      <c r="F295" s="71">
        <v>32200</v>
      </c>
      <c r="G295" s="69">
        <v>32200</v>
      </c>
      <c r="H295" s="69">
        <v>0</v>
      </c>
      <c r="I295" s="69">
        <v>0</v>
      </c>
      <c r="J295" s="69">
        <v>0</v>
      </c>
      <c r="K295" s="69">
        <v>0</v>
      </c>
      <c r="L295" s="69">
        <v>0</v>
      </c>
      <c r="M295" s="69">
        <v>0</v>
      </c>
      <c r="N295" s="71">
        <v>0</v>
      </c>
      <c r="O295" s="69">
        <v>0</v>
      </c>
      <c r="P295" s="69">
        <v>0</v>
      </c>
      <c r="Q295" s="69">
        <v>0</v>
      </c>
      <c r="R295" s="69">
        <v>0</v>
      </c>
      <c r="S295" s="278"/>
      <c r="T295" s="293"/>
    </row>
    <row r="296" spans="1:20" s="108" customFormat="1">
      <c r="A296" s="65"/>
      <c r="B296" s="65"/>
      <c r="C296" s="65">
        <v>4120</v>
      </c>
      <c r="D296" s="64" t="s">
        <v>297</v>
      </c>
      <c r="E296" s="69">
        <v>5400</v>
      </c>
      <c r="F296" s="71">
        <v>5400</v>
      </c>
      <c r="G296" s="69">
        <v>5400</v>
      </c>
      <c r="H296" s="69">
        <v>0</v>
      </c>
      <c r="I296" s="69">
        <v>0</v>
      </c>
      <c r="J296" s="69">
        <v>0</v>
      </c>
      <c r="K296" s="69">
        <v>0</v>
      </c>
      <c r="L296" s="69">
        <v>0</v>
      </c>
      <c r="M296" s="69">
        <v>0</v>
      </c>
      <c r="N296" s="71">
        <v>0</v>
      </c>
      <c r="O296" s="69">
        <v>0</v>
      </c>
      <c r="P296" s="69">
        <v>0</v>
      </c>
      <c r="Q296" s="69">
        <v>0</v>
      </c>
      <c r="R296" s="69">
        <v>0</v>
      </c>
      <c r="S296" s="278"/>
      <c r="T296" s="293"/>
    </row>
    <row r="297" spans="1:20" s="108" customFormat="1" ht="56.25">
      <c r="A297" s="65"/>
      <c r="B297" s="65"/>
      <c r="C297" s="65">
        <v>4440</v>
      </c>
      <c r="D297" s="64" t="s">
        <v>305</v>
      </c>
      <c r="E297" s="69">
        <v>10800</v>
      </c>
      <c r="F297" s="71">
        <v>10800</v>
      </c>
      <c r="G297" s="69">
        <v>0</v>
      </c>
      <c r="H297" s="69">
        <v>10800</v>
      </c>
      <c r="I297" s="69">
        <v>0</v>
      </c>
      <c r="J297" s="69">
        <v>0</v>
      </c>
      <c r="K297" s="69">
        <v>0</v>
      </c>
      <c r="L297" s="69">
        <v>0</v>
      </c>
      <c r="M297" s="69">
        <v>0</v>
      </c>
      <c r="N297" s="71">
        <v>0</v>
      </c>
      <c r="O297" s="69">
        <v>0</v>
      </c>
      <c r="P297" s="69">
        <v>0</v>
      </c>
      <c r="Q297" s="69">
        <v>0</v>
      </c>
      <c r="R297" s="69">
        <v>0</v>
      </c>
      <c r="S297" s="278"/>
      <c r="T297" s="293"/>
    </row>
    <row r="298" spans="1:20" s="107" customFormat="1" ht="37.5">
      <c r="A298" s="72"/>
      <c r="B298" s="72">
        <v>85446</v>
      </c>
      <c r="C298" s="72"/>
      <c r="D298" s="63" t="s">
        <v>356</v>
      </c>
      <c r="E298" s="74">
        <f t="shared" ref="E298:R298" si="53">E299</f>
        <v>1805</v>
      </c>
      <c r="F298" s="74">
        <f t="shared" si="53"/>
        <v>1805</v>
      </c>
      <c r="G298" s="74">
        <v>0</v>
      </c>
      <c r="H298" s="74">
        <f t="shared" si="53"/>
        <v>1805</v>
      </c>
      <c r="I298" s="74">
        <v>0</v>
      </c>
      <c r="J298" s="74">
        <v>0</v>
      </c>
      <c r="K298" s="74">
        <f t="shared" si="53"/>
        <v>0</v>
      </c>
      <c r="L298" s="74">
        <f t="shared" si="53"/>
        <v>0</v>
      </c>
      <c r="M298" s="74">
        <f t="shared" si="53"/>
        <v>0</v>
      </c>
      <c r="N298" s="74">
        <f t="shared" si="53"/>
        <v>0</v>
      </c>
      <c r="O298" s="74">
        <f t="shared" si="53"/>
        <v>0</v>
      </c>
      <c r="P298" s="74">
        <f t="shared" si="53"/>
        <v>0</v>
      </c>
      <c r="Q298" s="74">
        <f t="shared" si="53"/>
        <v>0</v>
      </c>
      <c r="R298" s="74">
        <f t="shared" si="53"/>
        <v>0</v>
      </c>
      <c r="S298" s="277"/>
      <c r="T298" s="292"/>
    </row>
    <row r="299" spans="1:20" s="108" customFormat="1" ht="56.25">
      <c r="A299" s="65"/>
      <c r="B299" s="65"/>
      <c r="C299" s="65">
        <v>4700</v>
      </c>
      <c r="D299" s="64" t="s">
        <v>306</v>
      </c>
      <c r="E299" s="66">
        <v>1805</v>
      </c>
      <c r="F299" s="70">
        <v>1805</v>
      </c>
      <c r="G299" s="69">
        <v>0</v>
      </c>
      <c r="H299" s="66">
        <v>1805</v>
      </c>
      <c r="I299" s="66">
        <v>0</v>
      </c>
      <c r="J299" s="69">
        <v>0</v>
      </c>
      <c r="K299" s="69">
        <v>0</v>
      </c>
      <c r="L299" s="69">
        <v>0</v>
      </c>
      <c r="M299" s="69">
        <v>0</v>
      </c>
      <c r="N299" s="71">
        <v>0</v>
      </c>
      <c r="O299" s="69">
        <v>0</v>
      </c>
      <c r="P299" s="69">
        <v>0</v>
      </c>
      <c r="Q299" s="69">
        <v>0</v>
      </c>
      <c r="R299" s="69">
        <v>0</v>
      </c>
      <c r="S299" s="278"/>
      <c r="T299" s="293"/>
    </row>
    <row r="300" spans="1:20" s="107" customFormat="1">
      <c r="A300" s="72"/>
      <c r="B300" s="72">
        <v>85495</v>
      </c>
      <c r="C300" s="72"/>
      <c r="D300" s="63" t="s">
        <v>21</v>
      </c>
      <c r="E300" s="74">
        <f t="shared" ref="E300:R300" si="54">E301</f>
        <v>8000</v>
      </c>
      <c r="F300" s="74">
        <f t="shared" si="54"/>
        <v>8000</v>
      </c>
      <c r="G300" s="74">
        <v>0</v>
      </c>
      <c r="H300" s="74">
        <f t="shared" si="54"/>
        <v>0</v>
      </c>
      <c r="I300" s="74">
        <f t="shared" si="54"/>
        <v>8000</v>
      </c>
      <c r="J300" s="74">
        <v>0</v>
      </c>
      <c r="K300" s="74">
        <f t="shared" si="54"/>
        <v>0</v>
      </c>
      <c r="L300" s="74">
        <f t="shared" si="54"/>
        <v>0</v>
      </c>
      <c r="M300" s="74">
        <f t="shared" si="54"/>
        <v>0</v>
      </c>
      <c r="N300" s="74">
        <f t="shared" si="54"/>
        <v>0</v>
      </c>
      <c r="O300" s="74">
        <f t="shared" si="54"/>
        <v>0</v>
      </c>
      <c r="P300" s="74">
        <f t="shared" si="54"/>
        <v>0</v>
      </c>
      <c r="Q300" s="74">
        <f t="shared" si="54"/>
        <v>0</v>
      </c>
      <c r="R300" s="74">
        <f t="shared" si="54"/>
        <v>0</v>
      </c>
      <c r="S300" s="277"/>
      <c r="T300" s="292"/>
    </row>
    <row r="301" spans="1:20" s="108" customFormat="1" ht="93.75">
      <c r="A301" s="65"/>
      <c r="B301" s="65"/>
      <c r="C301" s="65">
        <v>2810</v>
      </c>
      <c r="D301" s="64" t="s">
        <v>382</v>
      </c>
      <c r="E301" s="66">
        <v>8000</v>
      </c>
      <c r="F301" s="70">
        <v>8000</v>
      </c>
      <c r="G301" s="68">
        <v>0</v>
      </c>
      <c r="H301" s="69">
        <v>0</v>
      </c>
      <c r="I301" s="66">
        <v>8000</v>
      </c>
      <c r="J301" s="69">
        <v>0</v>
      </c>
      <c r="K301" s="66">
        <v>0</v>
      </c>
      <c r="L301" s="69">
        <v>0</v>
      </c>
      <c r="M301" s="69">
        <v>0</v>
      </c>
      <c r="N301" s="71">
        <v>0</v>
      </c>
      <c r="O301" s="69">
        <v>0</v>
      </c>
      <c r="P301" s="69">
        <v>0</v>
      </c>
      <c r="Q301" s="69">
        <v>0</v>
      </c>
      <c r="R301" s="69">
        <v>0</v>
      </c>
      <c r="S301" s="278"/>
      <c r="T301" s="293"/>
    </row>
    <row r="302" spans="1:20" s="263" customFormat="1" ht="18.75" customHeight="1">
      <c r="A302" s="379">
        <v>900</v>
      </c>
      <c r="B302" s="379"/>
      <c r="C302" s="379"/>
      <c r="D302" s="261" t="s">
        <v>383</v>
      </c>
      <c r="E302" s="375">
        <f>E304+E306+E311+E315+E313</f>
        <v>577700</v>
      </c>
      <c r="F302" s="375">
        <f>F304+F306+F311+F315+F313</f>
        <v>513700</v>
      </c>
      <c r="G302" s="375">
        <f t="shared" ref="G302:R302" si="55">G304+G306+G311+G315+G313</f>
        <v>0</v>
      </c>
      <c r="H302" s="375">
        <f t="shared" si="55"/>
        <v>123300</v>
      </c>
      <c r="I302" s="375">
        <f t="shared" si="55"/>
        <v>390400</v>
      </c>
      <c r="J302" s="375">
        <f t="shared" si="55"/>
        <v>0</v>
      </c>
      <c r="K302" s="375">
        <f t="shared" si="55"/>
        <v>0</v>
      </c>
      <c r="L302" s="375">
        <f t="shared" si="55"/>
        <v>0</v>
      </c>
      <c r="M302" s="375">
        <f t="shared" si="55"/>
        <v>0</v>
      </c>
      <c r="N302" s="375">
        <f t="shared" si="55"/>
        <v>64000</v>
      </c>
      <c r="O302" s="375">
        <f t="shared" si="55"/>
        <v>0</v>
      </c>
      <c r="P302" s="375">
        <f t="shared" si="55"/>
        <v>0</v>
      </c>
      <c r="Q302" s="375">
        <f t="shared" si="55"/>
        <v>0</v>
      </c>
      <c r="R302" s="375">
        <f t="shared" si="55"/>
        <v>64000</v>
      </c>
      <c r="S302" s="276"/>
      <c r="T302" s="292"/>
    </row>
    <row r="303" spans="1:20" s="263" customFormat="1" ht="18.75" customHeight="1">
      <c r="A303" s="379"/>
      <c r="B303" s="379"/>
      <c r="C303" s="379"/>
      <c r="D303" s="261" t="s">
        <v>384</v>
      </c>
      <c r="E303" s="375"/>
      <c r="F303" s="375"/>
      <c r="G303" s="375"/>
      <c r="H303" s="375"/>
      <c r="I303" s="375"/>
      <c r="J303" s="375"/>
      <c r="K303" s="375"/>
      <c r="L303" s="375"/>
      <c r="M303" s="375"/>
      <c r="N303" s="375"/>
      <c r="O303" s="375"/>
      <c r="P303" s="375"/>
      <c r="Q303" s="375"/>
      <c r="R303" s="375"/>
      <c r="S303" s="276"/>
      <c r="T303" s="292"/>
    </row>
    <row r="304" spans="1:20" s="107" customFormat="1">
      <c r="A304" s="77"/>
      <c r="B304" s="72">
        <v>90002</v>
      </c>
      <c r="C304" s="72"/>
      <c r="D304" s="63" t="s">
        <v>202</v>
      </c>
      <c r="E304" s="74">
        <f t="shared" ref="E304:R304" si="56">E305</f>
        <v>64000</v>
      </c>
      <c r="F304" s="74">
        <f t="shared" si="56"/>
        <v>0</v>
      </c>
      <c r="G304" s="74">
        <f t="shared" si="56"/>
        <v>0</v>
      </c>
      <c r="H304" s="74">
        <f t="shared" si="56"/>
        <v>0</v>
      </c>
      <c r="I304" s="74">
        <f t="shared" si="56"/>
        <v>0</v>
      </c>
      <c r="J304" s="74">
        <f t="shared" si="56"/>
        <v>0</v>
      </c>
      <c r="K304" s="74">
        <f t="shared" si="56"/>
        <v>0</v>
      </c>
      <c r="L304" s="74">
        <f t="shared" si="56"/>
        <v>0</v>
      </c>
      <c r="M304" s="74">
        <f t="shared" si="56"/>
        <v>0</v>
      </c>
      <c r="N304" s="74">
        <f t="shared" si="56"/>
        <v>64000</v>
      </c>
      <c r="O304" s="74">
        <f t="shared" si="56"/>
        <v>0</v>
      </c>
      <c r="P304" s="74">
        <f t="shared" si="56"/>
        <v>0</v>
      </c>
      <c r="Q304" s="74">
        <f t="shared" si="56"/>
        <v>0</v>
      </c>
      <c r="R304" s="74">
        <f t="shared" si="56"/>
        <v>64000</v>
      </c>
      <c r="S304" s="277"/>
      <c r="T304" s="292"/>
    </row>
    <row r="305" spans="1:20" s="108" customFormat="1" ht="112.5">
      <c r="A305" s="65"/>
      <c r="B305" s="76"/>
      <c r="C305" s="65">
        <v>6010</v>
      </c>
      <c r="D305" s="64" t="s">
        <v>385</v>
      </c>
      <c r="E305" s="66">
        <v>64000</v>
      </c>
      <c r="F305" s="70">
        <v>0</v>
      </c>
      <c r="G305" s="69">
        <v>0</v>
      </c>
      <c r="H305" s="69">
        <v>0</v>
      </c>
      <c r="I305" s="69">
        <v>0</v>
      </c>
      <c r="J305" s="69">
        <v>0</v>
      </c>
      <c r="K305" s="69">
        <v>0</v>
      </c>
      <c r="L305" s="69">
        <v>0</v>
      </c>
      <c r="M305" s="69">
        <v>0</v>
      </c>
      <c r="N305" s="70">
        <v>64000</v>
      </c>
      <c r="O305" s="69">
        <v>0</v>
      </c>
      <c r="P305" s="69">
        <v>0</v>
      </c>
      <c r="Q305" s="69">
        <v>0</v>
      </c>
      <c r="R305" s="66">
        <v>64000</v>
      </c>
      <c r="S305" s="278"/>
      <c r="T305" s="293"/>
    </row>
    <row r="306" spans="1:20" s="107" customFormat="1" ht="37.5">
      <c r="A306" s="77"/>
      <c r="B306" s="72">
        <v>90015</v>
      </c>
      <c r="C306" s="72"/>
      <c r="D306" s="63" t="s">
        <v>386</v>
      </c>
      <c r="E306" s="74">
        <f t="shared" ref="E306:R306" si="57">SUM(E307:E310)</f>
        <v>117500</v>
      </c>
      <c r="F306" s="74">
        <f t="shared" si="57"/>
        <v>117500</v>
      </c>
      <c r="G306" s="74">
        <f t="shared" si="57"/>
        <v>0</v>
      </c>
      <c r="H306" s="74">
        <f t="shared" si="57"/>
        <v>117500</v>
      </c>
      <c r="I306" s="74">
        <f t="shared" si="57"/>
        <v>0</v>
      </c>
      <c r="J306" s="74">
        <f t="shared" si="57"/>
        <v>0</v>
      </c>
      <c r="K306" s="74">
        <f t="shared" si="57"/>
        <v>0</v>
      </c>
      <c r="L306" s="74">
        <f t="shared" si="57"/>
        <v>0</v>
      </c>
      <c r="M306" s="74">
        <f t="shared" si="57"/>
        <v>0</v>
      </c>
      <c r="N306" s="74">
        <f t="shared" si="57"/>
        <v>0</v>
      </c>
      <c r="O306" s="74">
        <f t="shared" si="57"/>
        <v>0</v>
      </c>
      <c r="P306" s="74">
        <f t="shared" si="57"/>
        <v>0</v>
      </c>
      <c r="Q306" s="74">
        <f t="shared" si="57"/>
        <v>0</v>
      </c>
      <c r="R306" s="74">
        <f t="shared" si="57"/>
        <v>0</v>
      </c>
      <c r="S306" s="277"/>
      <c r="T306" s="292"/>
    </row>
    <row r="307" spans="1:20" s="108" customFormat="1" ht="37.5">
      <c r="A307" s="65"/>
      <c r="B307" s="65"/>
      <c r="C307" s="65">
        <v>4210</v>
      </c>
      <c r="D307" s="64" t="s">
        <v>259</v>
      </c>
      <c r="E307" s="66">
        <v>10000</v>
      </c>
      <c r="F307" s="70">
        <v>10000</v>
      </c>
      <c r="G307" s="69">
        <v>0</v>
      </c>
      <c r="H307" s="66">
        <v>10000</v>
      </c>
      <c r="I307" s="69">
        <v>0</v>
      </c>
      <c r="J307" s="69">
        <v>0</v>
      </c>
      <c r="K307" s="69">
        <v>0</v>
      </c>
      <c r="L307" s="69">
        <v>0</v>
      </c>
      <c r="M307" s="69">
        <v>0</v>
      </c>
      <c r="N307" s="71">
        <v>0</v>
      </c>
      <c r="O307" s="69">
        <v>0</v>
      </c>
      <c r="P307" s="69">
        <v>0</v>
      </c>
      <c r="Q307" s="69">
        <v>0</v>
      </c>
      <c r="R307" s="69">
        <v>0</v>
      </c>
      <c r="S307" s="278"/>
      <c r="T307" s="293"/>
    </row>
    <row r="308" spans="1:20" s="108" customFormat="1">
      <c r="A308" s="65"/>
      <c r="B308" s="65"/>
      <c r="C308" s="65">
        <v>4260</v>
      </c>
      <c r="D308" s="64" t="s">
        <v>298</v>
      </c>
      <c r="E308" s="66">
        <v>90000</v>
      </c>
      <c r="F308" s="70">
        <v>90000</v>
      </c>
      <c r="G308" s="69">
        <v>0</v>
      </c>
      <c r="H308" s="66">
        <v>90000</v>
      </c>
      <c r="I308" s="69">
        <v>0</v>
      </c>
      <c r="J308" s="69">
        <v>0</v>
      </c>
      <c r="K308" s="69">
        <v>0</v>
      </c>
      <c r="L308" s="69">
        <v>0</v>
      </c>
      <c r="M308" s="69">
        <v>0</v>
      </c>
      <c r="N308" s="71">
        <v>0</v>
      </c>
      <c r="O308" s="69">
        <v>0</v>
      </c>
      <c r="P308" s="69">
        <v>0</v>
      </c>
      <c r="Q308" s="69">
        <v>0</v>
      </c>
      <c r="R308" s="69">
        <v>0</v>
      </c>
      <c r="S308" s="278"/>
      <c r="T308" s="293"/>
    </row>
    <row r="309" spans="1:20" s="108" customFormat="1">
      <c r="A309" s="65"/>
      <c r="B309" s="65"/>
      <c r="C309" s="65">
        <v>4270</v>
      </c>
      <c r="D309" s="64" t="s">
        <v>387</v>
      </c>
      <c r="E309" s="66">
        <v>17000</v>
      </c>
      <c r="F309" s="70">
        <v>17000</v>
      </c>
      <c r="G309" s="69">
        <v>0</v>
      </c>
      <c r="H309" s="66">
        <v>17000</v>
      </c>
      <c r="I309" s="69">
        <v>0</v>
      </c>
      <c r="J309" s="69">
        <v>0</v>
      </c>
      <c r="K309" s="69">
        <v>0</v>
      </c>
      <c r="L309" s="69">
        <v>0</v>
      </c>
      <c r="M309" s="69">
        <v>0</v>
      </c>
      <c r="N309" s="71">
        <v>0</v>
      </c>
      <c r="O309" s="69">
        <v>0</v>
      </c>
      <c r="P309" s="69">
        <v>0</v>
      </c>
      <c r="Q309" s="69">
        <v>0</v>
      </c>
      <c r="R309" s="69">
        <v>0</v>
      </c>
      <c r="S309" s="278"/>
      <c r="T309" s="293"/>
    </row>
    <row r="310" spans="1:20" s="108" customFormat="1">
      <c r="A310" s="65"/>
      <c r="B310" s="65"/>
      <c r="C310" s="65">
        <v>4300</v>
      </c>
      <c r="D310" s="64" t="s">
        <v>293</v>
      </c>
      <c r="E310" s="66">
        <v>500</v>
      </c>
      <c r="F310" s="70">
        <v>500</v>
      </c>
      <c r="G310" s="69">
        <v>0</v>
      </c>
      <c r="H310" s="66">
        <v>500</v>
      </c>
      <c r="I310" s="69">
        <v>0</v>
      </c>
      <c r="J310" s="69">
        <v>0</v>
      </c>
      <c r="K310" s="69">
        <v>0</v>
      </c>
      <c r="L310" s="69">
        <v>0</v>
      </c>
      <c r="M310" s="69">
        <v>0</v>
      </c>
      <c r="N310" s="71">
        <v>0</v>
      </c>
      <c r="O310" s="69">
        <v>0</v>
      </c>
      <c r="P310" s="69">
        <v>0</v>
      </c>
      <c r="Q310" s="69">
        <v>0</v>
      </c>
      <c r="R310" s="69">
        <v>0</v>
      </c>
      <c r="S310" s="278"/>
      <c r="T310" s="293"/>
    </row>
    <row r="311" spans="1:20" s="107" customFormat="1" ht="56.25">
      <c r="A311" s="72"/>
      <c r="B311" s="72">
        <v>90017</v>
      </c>
      <c r="C311" s="72"/>
      <c r="D311" s="63" t="s">
        <v>388</v>
      </c>
      <c r="E311" s="74">
        <f>E312</f>
        <v>363000</v>
      </c>
      <c r="F311" s="74">
        <f t="shared" ref="F311:R311" si="58">F312</f>
        <v>363000</v>
      </c>
      <c r="G311" s="74">
        <f t="shared" si="58"/>
        <v>0</v>
      </c>
      <c r="H311" s="74">
        <f t="shared" si="58"/>
        <v>0</v>
      </c>
      <c r="I311" s="74">
        <f t="shared" si="58"/>
        <v>363000</v>
      </c>
      <c r="J311" s="74">
        <f t="shared" si="58"/>
        <v>0</v>
      </c>
      <c r="K311" s="74">
        <f t="shared" si="58"/>
        <v>0</v>
      </c>
      <c r="L311" s="74">
        <f t="shared" si="58"/>
        <v>0</v>
      </c>
      <c r="M311" s="74">
        <f t="shared" si="58"/>
        <v>0</v>
      </c>
      <c r="N311" s="74">
        <f t="shared" si="58"/>
        <v>0</v>
      </c>
      <c r="O311" s="74">
        <f t="shared" si="58"/>
        <v>0</v>
      </c>
      <c r="P311" s="74">
        <f t="shared" si="58"/>
        <v>0</v>
      </c>
      <c r="Q311" s="74">
        <f t="shared" si="58"/>
        <v>0</v>
      </c>
      <c r="R311" s="74">
        <f t="shared" si="58"/>
        <v>0</v>
      </c>
      <c r="S311" s="277"/>
      <c r="T311" s="292"/>
    </row>
    <row r="312" spans="1:20" s="108" customFormat="1" ht="56.25">
      <c r="A312" s="76"/>
      <c r="B312" s="76"/>
      <c r="C312" s="76">
        <v>2650</v>
      </c>
      <c r="D312" s="88" t="s">
        <v>389</v>
      </c>
      <c r="E312" s="89">
        <v>363000</v>
      </c>
      <c r="F312" s="74">
        <v>363000</v>
      </c>
      <c r="G312" s="68">
        <v>0</v>
      </c>
      <c r="H312" s="68">
        <v>0</v>
      </c>
      <c r="I312" s="89">
        <v>363000</v>
      </c>
      <c r="J312" s="68">
        <v>0</v>
      </c>
      <c r="K312" s="89">
        <v>0</v>
      </c>
      <c r="L312" s="68">
        <v>0</v>
      </c>
      <c r="M312" s="68">
        <v>0</v>
      </c>
      <c r="N312" s="67">
        <v>0</v>
      </c>
      <c r="O312" s="68">
        <v>0</v>
      </c>
      <c r="P312" s="68">
        <v>0</v>
      </c>
      <c r="Q312" s="68">
        <v>0</v>
      </c>
      <c r="R312" s="68">
        <v>0</v>
      </c>
      <c r="S312" s="278"/>
      <c r="T312" s="293"/>
    </row>
    <row r="313" spans="1:20" s="108" customFormat="1" ht="108.75" customHeight="1">
      <c r="A313" s="76"/>
      <c r="B313" s="76">
        <v>90019</v>
      </c>
      <c r="C313" s="76"/>
      <c r="D313" s="88" t="s">
        <v>208</v>
      </c>
      <c r="E313" s="89">
        <f t="shared" ref="E313:R313" si="59">E314</f>
        <v>27400</v>
      </c>
      <c r="F313" s="89">
        <f t="shared" si="59"/>
        <v>27400</v>
      </c>
      <c r="G313" s="89">
        <f t="shared" si="59"/>
        <v>0</v>
      </c>
      <c r="H313" s="89">
        <f t="shared" si="59"/>
        <v>0</v>
      </c>
      <c r="I313" s="89">
        <f t="shared" si="59"/>
        <v>27400</v>
      </c>
      <c r="J313" s="89">
        <f t="shared" si="59"/>
        <v>0</v>
      </c>
      <c r="K313" s="89">
        <f t="shared" si="59"/>
        <v>0</v>
      </c>
      <c r="L313" s="89">
        <f t="shared" si="59"/>
        <v>0</v>
      </c>
      <c r="M313" s="89">
        <f t="shared" si="59"/>
        <v>0</v>
      </c>
      <c r="N313" s="89">
        <f t="shared" si="59"/>
        <v>0</v>
      </c>
      <c r="O313" s="89">
        <f t="shared" si="59"/>
        <v>0</v>
      </c>
      <c r="P313" s="89">
        <f t="shared" si="59"/>
        <v>0</v>
      </c>
      <c r="Q313" s="89">
        <f t="shared" si="59"/>
        <v>0</v>
      </c>
      <c r="R313" s="89">
        <f t="shared" si="59"/>
        <v>0</v>
      </c>
      <c r="S313" s="285">
        <f>S314</f>
        <v>0</v>
      </c>
      <c r="T313" s="293"/>
    </row>
    <row r="314" spans="1:20" s="108" customFormat="1">
      <c r="A314" s="65"/>
      <c r="B314" s="65"/>
      <c r="C314" s="65">
        <v>2960</v>
      </c>
      <c r="D314" s="64" t="s">
        <v>390</v>
      </c>
      <c r="E314" s="66">
        <v>27400</v>
      </c>
      <c r="F314" s="70">
        <v>27400</v>
      </c>
      <c r="G314" s="69"/>
      <c r="H314" s="69"/>
      <c r="I314" s="69">
        <v>27400</v>
      </c>
      <c r="J314" s="69"/>
      <c r="K314" s="66"/>
      <c r="L314" s="69"/>
      <c r="M314" s="69"/>
      <c r="N314" s="71"/>
      <c r="O314" s="69"/>
      <c r="P314" s="69"/>
      <c r="Q314" s="69"/>
      <c r="R314" s="69"/>
      <c r="S314" s="278"/>
      <c r="T314" s="293"/>
    </row>
    <row r="315" spans="1:20" s="107" customFormat="1">
      <c r="A315" s="72"/>
      <c r="B315" s="72">
        <v>90095</v>
      </c>
      <c r="C315" s="72"/>
      <c r="D315" s="63" t="s">
        <v>21</v>
      </c>
      <c r="E315" s="74">
        <f t="shared" ref="E315:R315" si="60">SUM(E316:E320)</f>
        <v>5800</v>
      </c>
      <c r="F315" s="74">
        <f t="shared" si="60"/>
        <v>5800</v>
      </c>
      <c r="G315" s="74">
        <f t="shared" si="60"/>
        <v>0</v>
      </c>
      <c r="H315" s="74">
        <f t="shared" si="60"/>
        <v>5800</v>
      </c>
      <c r="I315" s="74">
        <f t="shared" si="60"/>
        <v>0</v>
      </c>
      <c r="J315" s="74">
        <f t="shared" si="60"/>
        <v>0</v>
      </c>
      <c r="K315" s="74">
        <f t="shared" si="60"/>
        <v>0</v>
      </c>
      <c r="L315" s="74">
        <f t="shared" si="60"/>
        <v>0</v>
      </c>
      <c r="M315" s="74">
        <f t="shared" si="60"/>
        <v>0</v>
      </c>
      <c r="N315" s="74">
        <f t="shared" si="60"/>
        <v>0</v>
      </c>
      <c r="O315" s="74">
        <f t="shared" si="60"/>
        <v>0</v>
      </c>
      <c r="P315" s="74">
        <f t="shared" si="60"/>
        <v>0</v>
      </c>
      <c r="Q315" s="74">
        <f t="shared" si="60"/>
        <v>0</v>
      </c>
      <c r="R315" s="74">
        <f t="shared" si="60"/>
        <v>0</v>
      </c>
      <c r="S315" s="277"/>
      <c r="T315" s="292"/>
    </row>
    <row r="316" spans="1:20" s="108" customFormat="1" ht="37.5">
      <c r="A316" s="376"/>
      <c r="B316" s="376"/>
      <c r="C316" s="376">
        <v>4210</v>
      </c>
      <c r="D316" s="64" t="s">
        <v>292</v>
      </c>
      <c r="E316" s="377">
        <v>1000</v>
      </c>
      <c r="F316" s="381">
        <v>1000</v>
      </c>
      <c r="G316" s="373">
        <v>0</v>
      </c>
      <c r="H316" s="377">
        <v>1000</v>
      </c>
      <c r="I316" s="373">
        <v>0</v>
      </c>
      <c r="J316" s="373">
        <v>0</v>
      </c>
      <c r="K316" s="377">
        <v>0</v>
      </c>
      <c r="L316" s="373">
        <v>0</v>
      </c>
      <c r="M316" s="373">
        <v>0</v>
      </c>
      <c r="N316" s="374">
        <v>0</v>
      </c>
      <c r="O316" s="373">
        <v>0</v>
      </c>
      <c r="P316" s="373">
        <v>0</v>
      </c>
      <c r="Q316" s="372">
        <v>0</v>
      </c>
      <c r="R316" s="372">
        <v>0</v>
      </c>
      <c r="S316" s="278"/>
      <c r="T316" s="293"/>
    </row>
    <row r="317" spans="1:20" s="108" customFormat="1" ht="18.75" customHeight="1">
      <c r="A317" s="376"/>
      <c r="B317" s="376"/>
      <c r="C317" s="376"/>
      <c r="D317" s="64" t="s">
        <v>268</v>
      </c>
      <c r="E317" s="377"/>
      <c r="F317" s="381"/>
      <c r="G317" s="373"/>
      <c r="H317" s="377"/>
      <c r="I317" s="373"/>
      <c r="J317" s="373"/>
      <c r="K317" s="377"/>
      <c r="L317" s="373"/>
      <c r="M317" s="373"/>
      <c r="N317" s="374"/>
      <c r="O317" s="373"/>
      <c r="P317" s="373"/>
      <c r="Q317" s="372"/>
      <c r="R317" s="372"/>
      <c r="S317" s="278"/>
      <c r="T317" s="293"/>
    </row>
    <row r="318" spans="1:20" s="108" customFormat="1">
      <c r="A318" s="65"/>
      <c r="B318" s="65"/>
      <c r="C318" s="65">
        <v>4260</v>
      </c>
      <c r="D318" s="64" t="s">
        <v>298</v>
      </c>
      <c r="E318" s="66">
        <v>2600</v>
      </c>
      <c r="F318" s="70">
        <v>2600</v>
      </c>
      <c r="G318" s="69">
        <v>0</v>
      </c>
      <c r="H318" s="66">
        <v>2600</v>
      </c>
      <c r="I318" s="69">
        <v>0</v>
      </c>
      <c r="J318" s="69">
        <v>0</v>
      </c>
      <c r="K318" s="66">
        <v>0</v>
      </c>
      <c r="L318" s="69">
        <v>0</v>
      </c>
      <c r="M318" s="69">
        <v>0</v>
      </c>
      <c r="N318" s="71">
        <v>0</v>
      </c>
      <c r="O318" s="69">
        <v>0</v>
      </c>
      <c r="P318" s="69">
        <v>0</v>
      </c>
      <c r="Q318" s="69">
        <v>0</v>
      </c>
      <c r="R318" s="69">
        <v>0</v>
      </c>
      <c r="S318" s="278"/>
      <c r="T318" s="293"/>
    </row>
    <row r="319" spans="1:20" s="108" customFormat="1" ht="18.75" customHeight="1">
      <c r="A319" s="65"/>
      <c r="B319" s="65"/>
      <c r="C319" s="65">
        <v>4300</v>
      </c>
      <c r="D319" s="64" t="s">
        <v>285</v>
      </c>
      <c r="E319" s="66">
        <v>1500</v>
      </c>
      <c r="F319" s="70">
        <v>1500</v>
      </c>
      <c r="G319" s="69">
        <v>0</v>
      </c>
      <c r="H319" s="66">
        <v>1500</v>
      </c>
      <c r="I319" s="69">
        <v>0</v>
      </c>
      <c r="J319" s="69">
        <v>0</v>
      </c>
      <c r="K319" s="66">
        <v>0</v>
      </c>
      <c r="L319" s="69">
        <v>0</v>
      </c>
      <c r="M319" s="69">
        <v>0</v>
      </c>
      <c r="N319" s="71">
        <v>0</v>
      </c>
      <c r="O319" s="69">
        <v>0</v>
      </c>
      <c r="P319" s="69">
        <v>0</v>
      </c>
      <c r="Q319" s="69">
        <v>0</v>
      </c>
      <c r="R319" s="69">
        <v>0</v>
      </c>
      <c r="S319" s="278"/>
      <c r="T319" s="293"/>
    </row>
    <row r="320" spans="1:20" s="108" customFormat="1" ht="56.25">
      <c r="A320" s="65"/>
      <c r="B320" s="65"/>
      <c r="C320" s="65">
        <v>4370</v>
      </c>
      <c r="D320" s="64" t="s">
        <v>303</v>
      </c>
      <c r="E320" s="66">
        <v>700</v>
      </c>
      <c r="F320" s="70">
        <v>700</v>
      </c>
      <c r="G320" s="69">
        <v>0</v>
      </c>
      <c r="H320" s="66">
        <v>700</v>
      </c>
      <c r="I320" s="69">
        <v>0</v>
      </c>
      <c r="J320" s="69">
        <v>0</v>
      </c>
      <c r="K320" s="66">
        <v>0</v>
      </c>
      <c r="L320" s="69">
        <v>0</v>
      </c>
      <c r="M320" s="69">
        <v>0</v>
      </c>
      <c r="N320" s="71">
        <v>0</v>
      </c>
      <c r="O320" s="69">
        <v>0</v>
      </c>
      <c r="P320" s="69">
        <v>0</v>
      </c>
      <c r="Q320" s="69">
        <v>0</v>
      </c>
      <c r="R320" s="69">
        <v>0</v>
      </c>
      <c r="S320" s="278"/>
      <c r="T320" s="293"/>
    </row>
    <row r="321" spans="1:20" s="263" customFormat="1" ht="37.5">
      <c r="A321" s="260">
        <v>921</v>
      </c>
      <c r="B321" s="260"/>
      <c r="C321" s="260"/>
      <c r="D321" s="261" t="s">
        <v>212</v>
      </c>
      <c r="E321" s="262">
        <f t="shared" ref="E321:R321" si="61">E322+E327+E329</f>
        <v>837050</v>
      </c>
      <c r="F321" s="262">
        <f t="shared" si="61"/>
        <v>689850</v>
      </c>
      <c r="G321" s="262">
        <f t="shared" si="61"/>
        <v>0</v>
      </c>
      <c r="H321" s="262">
        <f t="shared" si="61"/>
        <v>32850</v>
      </c>
      <c r="I321" s="262">
        <f t="shared" si="61"/>
        <v>657000</v>
      </c>
      <c r="J321" s="262">
        <f t="shared" si="61"/>
        <v>0</v>
      </c>
      <c r="K321" s="262">
        <f t="shared" si="61"/>
        <v>0</v>
      </c>
      <c r="L321" s="262">
        <f t="shared" si="61"/>
        <v>0</v>
      </c>
      <c r="M321" s="262">
        <f t="shared" si="61"/>
        <v>0</v>
      </c>
      <c r="N321" s="262">
        <f t="shared" si="61"/>
        <v>147200</v>
      </c>
      <c r="O321" s="262">
        <f t="shared" si="61"/>
        <v>147200</v>
      </c>
      <c r="P321" s="262">
        <f t="shared" si="61"/>
        <v>0</v>
      </c>
      <c r="Q321" s="262">
        <f t="shared" si="61"/>
        <v>0</v>
      </c>
      <c r="R321" s="262">
        <f t="shared" si="61"/>
        <v>0</v>
      </c>
      <c r="S321" s="276"/>
      <c r="T321" s="292"/>
    </row>
    <row r="322" spans="1:20" s="107" customFormat="1" ht="37.5">
      <c r="A322" s="72"/>
      <c r="B322" s="72">
        <v>92109</v>
      </c>
      <c r="C322" s="72"/>
      <c r="D322" s="63" t="s">
        <v>391</v>
      </c>
      <c r="E322" s="74">
        <f t="shared" ref="E322:R322" si="62">SUM(E323:E326)</f>
        <v>656303</v>
      </c>
      <c r="F322" s="74">
        <f t="shared" si="62"/>
        <v>509103</v>
      </c>
      <c r="G322" s="74">
        <f t="shared" si="62"/>
        <v>0</v>
      </c>
      <c r="H322" s="74">
        <f t="shared" si="62"/>
        <v>15000</v>
      </c>
      <c r="I322" s="74">
        <f t="shared" si="62"/>
        <v>494103</v>
      </c>
      <c r="J322" s="74">
        <f t="shared" si="62"/>
        <v>0</v>
      </c>
      <c r="K322" s="74">
        <f t="shared" si="62"/>
        <v>0</v>
      </c>
      <c r="L322" s="74">
        <f t="shared" si="62"/>
        <v>0</v>
      </c>
      <c r="M322" s="74">
        <f t="shared" si="62"/>
        <v>0</v>
      </c>
      <c r="N322" s="74">
        <f t="shared" si="62"/>
        <v>147200</v>
      </c>
      <c r="O322" s="74">
        <f t="shared" si="62"/>
        <v>147200</v>
      </c>
      <c r="P322" s="74">
        <f t="shared" si="62"/>
        <v>0</v>
      </c>
      <c r="Q322" s="74">
        <f t="shared" si="62"/>
        <v>0</v>
      </c>
      <c r="R322" s="74">
        <f t="shared" si="62"/>
        <v>0</v>
      </c>
      <c r="S322" s="277"/>
      <c r="T322" s="292"/>
    </row>
    <row r="323" spans="1:20" s="108" customFormat="1" ht="56.25">
      <c r="A323" s="90"/>
      <c r="B323" s="91"/>
      <c r="C323" s="92">
        <v>2480</v>
      </c>
      <c r="D323" s="64" t="s">
        <v>392</v>
      </c>
      <c r="E323" s="66">
        <v>494103</v>
      </c>
      <c r="F323" s="70">
        <v>494103</v>
      </c>
      <c r="G323" s="69">
        <v>0</v>
      </c>
      <c r="H323" s="69"/>
      <c r="I323" s="66">
        <v>494103</v>
      </c>
      <c r="J323" s="69">
        <v>0</v>
      </c>
      <c r="K323" s="66">
        <v>0</v>
      </c>
      <c r="L323" s="69">
        <v>0</v>
      </c>
      <c r="M323" s="69">
        <v>0</v>
      </c>
      <c r="N323" s="71">
        <v>0</v>
      </c>
      <c r="O323" s="69">
        <v>0</v>
      </c>
      <c r="P323" s="69">
        <v>0</v>
      </c>
      <c r="Q323" s="68">
        <v>0</v>
      </c>
      <c r="R323" s="68">
        <v>0</v>
      </c>
      <c r="S323" s="278"/>
      <c r="T323" s="293"/>
    </row>
    <row r="324" spans="1:20" s="108" customFormat="1">
      <c r="A324" s="90"/>
      <c r="B324" s="91"/>
      <c r="C324" s="92">
        <v>4260</v>
      </c>
      <c r="D324" s="64" t="s">
        <v>298</v>
      </c>
      <c r="E324" s="66">
        <v>15000</v>
      </c>
      <c r="F324" s="70">
        <v>15000</v>
      </c>
      <c r="G324" s="69">
        <v>0</v>
      </c>
      <c r="H324" s="66">
        <v>15000</v>
      </c>
      <c r="I324" s="66">
        <v>0</v>
      </c>
      <c r="J324" s="69">
        <v>0</v>
      </c>
      <c r="K324" s="66">
        <v>0</v>
      </c>
      <c r="L324" s="69">
        <v>0</v>
      </c>
      <c r="M324" s="69">
        <v>0</v>
      </c>
      <c r="N324" s="71">
        <v>0</v>
      </c>
      <c r="O324" s="69">
        <v>0</v>
      </c>
      <c r="P324" s="69">
        <v>0</v>
      </c>
      <c r="Q324" s="68">
        <v>0</v>
      </c>
      <c r="R324" s="68">
        <v>0</v>
      </c>
      <c r="S324" s="278"/>
      <c r="T324" s="293"/>
    </row>
    <row r="325" spans="1:20" s="108" customFormat="1" ht="37.5">
      <c r="A325" s="90"/>
      <c r="B325" s="91"/>
      <c r="C325" s="92">
        <v>6050</v>
      </c>
      <c r="D325" s="64" t="s">
        <v>266</v>
      </c>
      <c r="E325" s="66">
        <v>56747</v>
      </c>
      <c r="F325" s="70">
        <v>0</v>
      </c>
      <c r="G325" s="69">
        <v>0</v>
      </c>
      <c r="H325" s="69">
        <v>0</v>
      </c>
      <c r="I325" s="66">
        <v>0</v>
      </c>
      <c r="J325" s="69">
        <v>0</v>
      </c>
      <c r="K325" s="66">
        <v>0</v>
      </c>
      <c r="L325" s="69">
        <v>0</v>
      </c>
      <c r="M325" s="69">
        <v>0</v>
      </c>
      <c r="N325" s="70">
        <v>56747</v>
      </c>
      <c r="O325" s="66">
        <v>56747</v>
      </c>
      <c r="P325" s="69">
        <v>0</v>
      </c>
      <c r="Q325" s="68">
        <v>0</v>
      </c>
      <c r="R325" s="68">
        <v>0</v>
      </c>
      <c r="S325" s="278"/>
      <c r="T325" s="293"/>
    </row>
    <row r="326" spans="1:20" s="108" customFormat="1" ht="56.25">
      <c r="A326" s="90"/>
      <c r="B326" s="91"/>
      <c r="C326" s="92">
        <v>6057</v>
      </c>
      <c r="D326" s="64" t="s">
        <v>252</v>
      </c>
      <c r="E326" s="66">
        <v>90453</v>
      </c>
      <c r="F326" s="70">
        <v>0</v>
      </c>
      <c r="G326" s="69">
        <v>0</v>
      </c>
      <c r="H326" s="69">
        <v>0</v>
      </c>
      <c r="I326" s="66">
        <v>0</v>
      </c>
      <c r="J326" s="69">
        <v>0</v>
      </c>
      <c r="K326" s="66">
        <v>0</v>
      </c>
      <c r="L326" s="69">
        <v>0</v>
      </c>
      <c r="M326" s="69">
        <v>0</v>
      </c>
      <c r="N326" s="70">
        <v>90453</v>
      </c>
      <c r="O326" s="66">
        <v>90453</v>
      </c>
      <c r="P326" s="69">
        <v>0</v>
      </c>
      <c r="Q326" s="68">
        <v>0</v>
      </c>
      <c r="R326" s="68">
        <v>0</v>
      </c>
      <c r="S326" s="278"/>
      <c r="T326" s="293"/>
    </row>
    <row r="327" spans="1:20" s="107" customFormat="1">
      <c r="A327" s="93"/>
      <c r="B327" s="93">
        <v>92116</v>
      </c>
      <c r="C327" s="93"/>
      <c r="D327" s="63" t="s">
        <v>216</v>
      </c>
      <c r="E327" s="74">
        <f t="shared" ref="E327:R327" si="63">E328</f>
        <v>100897</v>
      </c>
      <c r="F327" s="74">
        <f t="shared" si="63"/>
        <v>100897</v>
      </c>
      <c r="G327" s="74">
        <f t="shared" si="63"/>
        <v>0</v>
      </c>
      <c r="H327" s="74">
        <f t="shared" si="63"/>
        <v>0</v>
      </c>
      <c r="I327" s="74">
        <f t="shared" si="63"/>
        <v>100897</v>
      </c>
      <c r="J327" s="74">
        <f t="shared" si="63"/>
        <v>0</v>
      </c>
      <c r="K327" s="74">
        <f t="shared" si="63"/>
        <v>0</v>
      </c>
      <c r="L327" s="74">
        <f t="shared" si="63"/>
        <v>0</v>
      </c>
      <c r="M327" s="74">
        <f t="shared" si="63"/>
        <v>0</v>
      </c>
      <c r="N327" s="74">
        <f t="shared" si="63"/>
        <v>0</v>
      </c>
      <c r="O327" s="74">
        <f t="shared" si="63"/>
        <v>0</v>
      </c>
      <c r="P327" s="74">
        <f t="shared" si="63"/>
        <v>0</v>
      </c>
      <c r="Q327" s="74">
        <f t="shared" si="63"/>
        <v>0</v>
      </c>
      <c r="R327" s="74">
        <f t="shared" si="63"/>
        <v>0</v>
      </c>
      <c r="S327" s="286">
        <f>S328</f>
        <v>0</v>
      </c>
      <c r="T327" s="292"/>
    </row>
    <row r="328" spans="1:20" s="108" customFormat="1" ht="37.5">
      <c r="A328" s="92"/>
      <c r="B328" s="94"/>
      <c r="C328" s="92">
        <v>2480</v>
      </c>
      <c r="D328" s="64" t="s">
        <v>393</v>
      </c>
      <c r="E328" s="66">
        <v>100897</v>
      </c>
      <c r="F328" s="70">
        <v>100897</v>
      </c>
      <c r="G328" s="69">
        <v>0</v>
      </c>
      <c r="H328" s="69">
        <v>0</v>
      </c>
      <c r="I328" s="66">
        <v>100897</v>
      </c>
      <c r="J328" s="69">
        <v>0</v>
      </c>
      <c r="K328" s="66">
        <v>0</v>
      </c>
      <c r="L328" s="69">
        <v>0</v>
      </c>
      <c r="M328" s="69">
        <v>0</v>
      </c>
      <c r="N328" s="71">
        <v>0</v>
      </c>
      <c r="O328" s="69">
        <v>0</v>
      </c>
      <c r="P328" s="69">
        <v>0</v>
      </c>
      <c r="Q328" s="68">
        <v>0</v>
      </c>
      <c r="R328" s="68">
        <v>0</v>
      </c>
      <c r="S328" s="278"/>
      <c r="T328" s="293"/>
    </row>
    <row r="329" spans="1:20" s="107" customFormat="1">
      <c r="A329" s="93"/>
      <c r="B329" s="93">
        <v>92195</v>
      </c>
      <c r="C329" s="93"/>
      <c r="D329" s="63" t="s">
        <v>394</v>
      </c>
      <c r="E329" s="74">
        <f t="shared" ref="E329:R329" si="64">SUM(E330:E331)</f>
        <v>79850</v>
      </c>
      <c r="F329" s="74">
        <f t="shared" si="64"/>
        <v>79850</v>
      </c>
      <c r="G329" s="74">
        <f t="shared" si="64"/>
        <v>0</v>
      </c>
      <c r="H329" s="74">
        <f t="shared" si="64"/>
        <v>17850</v>
      </c>
      <c r="I329" s="74">
        <f t="shared" si="64"/>
        <v>62000</v>
      </c>
      <c r="J329" s="74">
        <f t="shared" si="64"/>
        <v>0</v>
      </c>
      <c r="K329" s="74">
        <f t="shared" si="64"/>
        <v>0</v>
      </c>
      <c r="L329" s="74">
        <f t="shared" si="64"/>
        <v>0</v>
      </c>
      <c r="M329" s="74">
        <f t="shared" si="64"/>
        <v>0</v>
      </c>
      <c r="N329" s="74">
        <f t="shared" si="64"/>
        <v>0</v>
      </c>
      <c r="O329" s="74">
        <f t="shared" si="64"/>
        <v>0</v>
      </c>
      <c r="P329" s="74">
        <f t="shared" si="64"/>
        <v>0</v>
      </c>
      <c r="Q329" s="74">
        <f t="shared" si="64"/>
        <v>0</v>
      </c>
      <c r="R329" s="74">
        <f t="shared" si="64"/>
        <v>0</v>
      </c>
      <c r="S329" s="277"/>
      <c r="T329" s="292"/>
    </row>
    <row r="330" spans="1:20" s="108" customFormat="1" ht="93.75">
      <c r="A330" s="92"/>
      <c r="B330" s="92"/>
      <c r="C330" s="92">
        <v>2820</v>
      </c>
      <c r="D330" s="64" t="s">
        <v>309</v>
      </c>
      <c r="E330" s="66">
        <v>62000</v>
      </c>
      <c r="F330" s="70">
        <v>62000</v>
      </c>
      <c r="G330" s="66">
        <v>0</v>
      </c>
      <c r="H330" s="66">
        <v>0</v>
      </c>
      <c r="I330" s="66">
        <v>62000</v>
      </c>
      <c r="J330" s="69">
        <v>0</v>
      </c>
      <c r="K330" s="66">
        <v>0</v>
      </c>
      <c r="L330" s="69">
        <v>0</v>
      </c>
      <c r="M330" s="69">
        <v>0</v>
      </c>
      <c r="N330" s="71">
        <v>0</v>
      </c>
      <c r="O330" s="69">
        <v>0</v>
      </c>
      <c r="P330" s="69">
        <v>0</v>
      </c>
      <c r="Q330" s="69">
        <v>0</v>
      </c>
      <c r="R330" s="69">
        <v>0</v>
      </c>
      <c r="S330" s="278"/>
      <c r="T330" s="293"/>
    </row>
    <row r="331" spans="1:20" s="108" customFormat="1" ht="37.5">
      <c r="A331" s="92"/>
      <c r="B331" s="92"/>
      <c r="C331" s="92">
        <v>4210</v>
      </c>
      <c r="D331" s="64" t="s">
        <v>292</v>
      </c>
      <c r="E331" s="66">
        <v>17850</v>
      </c>
      <c r="F331" s="70">
        <v>17850</v>
      </c>
      <c r="G331" s="66">
        <v>0</v>
      </c>
      <c r="H331" s="66">
        <v>17850</v>
      </c>
      <c r="I331" s="69">
        <v>0</v>
      </c>
      <c r="J331" s="69">
        <v>0</v>
      </c>
      <c r="K331" s="66">
        <v>0</v>
      </c>
      <c r="L331" s="69">
        <v>0</v>
      </c>
      <c r="M331" s="69">
        <v>0</v>
      </c>
      <c r="N331" s="71">
        <v>0</v>
      </c>
      <c r="O331" s="69">
        <v>0</v>
      </c>
      <c r="P331" s="69">
        <v>0</v>
      </c>
      <c r="Q331" s="69">
        <v>0</v>
      </c>
      <c r="R331" s="69">
        <v>0</v>
      </c>
      <c r="S331" s="278"/>
      <c r="T331" s="293"/>
    </row>
    <row r="332" spans="1:20" s="263" customFormat="1">
      <c r="A332" s="260">
        <v>926</v>
      </c>
      <c r="B332" s="260"/>
      <c r="C332" s="260"/>
      <c r="D332" s="261" t="s">
        <v>220</v>
      </c>
      <c r="E332" s="262">
        <f t="shared" ref="E332:R332" si="65">E333+E342</f>
        <v>1714541</v>
      </c>
      <c r="F332" s="262">
        <f t="shared" si="65"/>
        <v>54140</v>
      </c>
      <c r="G332" s="262">
        <f t="shared" si="65"/>
        <v>4740</v>
      </c>
      <c r="H332" s="262">
        <f t="shared" si="65"/>
        <v>19400</v>
      </c>
      <c r="I332" s="262">
        <f t="shared" si="65"/>
        <v>30000</v>
      </c>
      <c r="J332" s="262">
        <f t="shared" si="65"/>
        <v>0</v>
      </c>
      <c r="K332" s="262">
        <f t="shared" si="65"/>
        <v>0</v>
      </c>
      <c r="L332" s="262">
        <f t="shared" si="65"/>
        <v>0</v>
      </c>
      <c r="M332" s="262">
        <f t="shared" si="65"/>
        <v>0</v>
      </c>
      <c r="N332" s="262">
        <f t="shared" si="65"/>
        <v>1660401</v>
      </c>
      <c r="O332" s="262">
        <f t="shared" si="65"/>
        <v>1660401</v>
      </c>
      <c r="P332" s="262">
        <f t="shared" si="65"/>
        <v>0</v>
      </c>
      <c r="Q332" s="262">
        <f t="shared" si="65"/>
        <v>0</v>
      </c>
      <c r="R332" s="262">
        <f t="shared" si="65"/>
        <v>0</v>
      </c>
      <c r="S332" s="276"/>
      <c r="T332" s="292"/>
    </row>
    <row r="333" spans="1:20" s="107" customFormat="1" ht="37.5">
      <c r="A333" s="93"/>
      <c r="B333" s="93">
        <v>92601</v>
      </c>
      <c r="C333" s="93"/>
      <c r="D333" s="63" t="s">
        <v>395</v>
      </c>
      <c r="E333" s="74">
        <f t="shared" ref="E333:R333" si="66">SUM(E334:E341)</f>
        <v>1284540</v>
      </c>
      <c r="F333" s="74">
        <f t="shared" si="66"/>
        <v>24140</v>
      </c>
      <c r="G333" s="74">
        <f t="shared" si="66"/>
        <v>4740</v>
      </c>
      <c r="H333" s="74">
        <f t="shared" si="66"/>
        <v>19400</v>
      </c>
      <c r="I333" s="74">
        <f t="shared" si="66"/>
        <v>0</v>
      </c>
      <c r="J333" s="74">
        <f t="shared" si="66"/>
        <v>0</v>
      </c>
      <c r="K333" s="74">
        <f t="shared" si="66"/>
        <v>0</v>
      </c>
      <c r="L333" s="74">
        <f t="shared" si="66"/>
        <v>0</v>
      </c>
      <c r="M333" s="74">
        <f t="shared" si="66"/>
        <v>0</v>
      </c>
      <c r="N333" s="74">
        <f t="shared" si="66"/>
        <v>1260400</v>
      </c>
      <c r="O333" s="74">
        <f t="shared" si="66"/>
        <v>1260400</v>
      </c>
      <c r="P333" s="74">
        <f t="shared" si="66"/>
        <v>0</v>
      </c>
      <c r="Q333" s="74">
        <f t="shared" si="66"/>
        <v>0</v>
      </c>
      <c r="R333" s="74">
        <f t="shared" si="66"/>
        <v>0</v>
      </c>
      <c r="S333" s="277"/>
      <c r="T333" s="292"/>
    </row>
    <row r="334" spans="1:20" s="108" customFormat="1" ht="37.5">
      <c r="A334" s="92"/>
      <c r="B334" s="92"/>
      <c r="C334" s="92">
        <v>4110</v>
      </c>
      <c r="D334" s="64" t="s">
        <v>256</v>
      </c>
      <c r="E334" s="66">
        <v>600</v>
      </c>
      <c r="F334" s="70">
        <v>600</v>
      </c>
      <c r="G334" s="66">
        <v>600</v>
      </c>
      <c r="H334" s="66">
        <v>0</v>
      </c>
      <c r="I334" s="69"/>
      <c r="J334" s="66">
        <v>0</v>
      </c>
      <c r="K334" s="69">
        <v>0</v>
      </c>
      <c r="L334" s="69">
        <v>0</v>
      </c>
      <c r="M334" s="69">
        <v>0</v>
      </c>
      <c r="N334" s="71">
        <v>0</v>
      </c>
      <c r="O334" s="69">
        <v>0</v>
      </c>
      <c r="P334" s="69">
        <v>0</v>
      </c>
      <c r="Q334" s="69">
        <v>0</v>
      </c>
      <c r="R334" s="69">
        <v>0</v>
      </c>
      <c r="S334" s="278"/>
      <c r="T334" s="293"/>
    </row>
    <row r="335" spans="1:20" s="108" customFormat="1" ht="37.5">
      <c r="A335" s="92"/>
      <c r="B335" s="92"/>
      <c r="C335" s="92">
        <v>4170</v>
      </c>
      <c r="D335" s="64" t="s">
        <v>258</v>
      </c>
      <c r="E335" s="66">
        <v>4140</v>
      </c>
      <c r="F335" s="70">
        <v>4140</v>
      </c>
      <c r="G335" s="66">
        <v>4140</v>
      </c>
      <c r="H335" s="66">
        <v>0</v>
      </c>
      <c r="I335" s="69">
        <v>0</v>
      </c>
      <c r="J335" s="69">
        <v>0</v>
      </c>
      <c r="K335" s="69">
        <v>0</v>
      </c>
      <c r="L335" s="69">
        <v>0</v>
      </c>
      <c r="M335" s="69">
        <v>0</v>
      </c>
      <c r="N335" s="71">
        <v>0</v>
      </c>
      <c r="O335" s="69">
        <v>0</v>
      </c>
      <c r="P335" s="69">
        <v>0</v>
      </c>
      <c r="Q335" s="69">
        <v>0</v>
      </c>
      <c r="R335" s="69">
        <v>0</v>
      </c>
      <c r="S335" s="278"/>
      <c r="T335" s="293"/>
    </row>
    <row r="336" spans="1:20" s="108" customFormat="1" ht="37.5">
      <c r="A336" s="92"/>
      <c r="B336" s="92"/>
      <c r="C336" s="92">
        <v>4210</v>
      </c>
      <c r="D336" s="64" t="s">
        <v>259</v>
      </c>
      <c r="E336" s="66">
        <v>8000</v>
      </c>
      <c r="F336" s="70">
        <v>8000</v>
      </c>
      <c r="G336" s="66">
        <v>0</v>
      </c>
      <c r="H336" s="66">
        <v>8000</v>
      </c>
      <c r="I336" s="69">
        <v>0</v>
      </c>
      <c r="J336" s="69">
        <v>0</v>
      </c>
      <c r="K336" s="69">
        <v>0</v>
      </c>
      <c r="L336" s="69">
        <v>0</v>
      </c>
      <c r="M336" s="69">
        <v>0</v>
      </c>
      <c r="N336" s="71">
        <v>0</v>
      </c>
      <c r="O336" s="69">
        <v>0</v>
      </c>
      <c r="P336" s="69">
        <v>0</v>
      </c>
      <c r="Q336" s="69">
        <v>0</v>
      </c>
      <c r="R336" s="69">
        <v>0</v>
      </c>
      <c r="S336" s="278"/>
      <c r="T336" s="293"/>
    </row>
    <row r="337" spans="1:20" s="108" customFormat="1">
      <c r="A337" s="91"/>
      <c r="B337" s="91"/>
      <c r="C337" s="92">
        <v>4270</v>
      </c>
      <c r="D337" s="64" t="s">
        <v>299</v>
      </c>
      <c r="E337" s="66">
        <v>1000</v>
      </c>
      <c r="F337" s="70">
        <v>1000</v>
      </c>
      <c r="G337" s="66">
        <v>0</v>
      </c>
      <c r="H337" s="66">
        <v>1000</v>
      </c>
      <c r="I337" s="69">
        <v>0</v>
      </c>
      <c r="J337" s="69">
        <v>0</v>
      </c>
      <c r="K337" s="69">
        <v>0</v>
      </c>
      <c r="L337" s="69">
        <v>0</v>
      </c>
      <c r="M337" s="69">
        <v>0</v>
      </c>
      <c r="N337" s="71">
        <v>0</v>
      </c>
      <c r="O337" s="69">
        <v>0</v>
      </c>
      <c r="P337" s="69">
        <v>0</v>
      </c>
      <c r="Q337" s="69">
        <v>0</v>
      </c>
      <c r="R337" s="69">
        <v>0</v>
      </c>
      <c r="S337" s="278"/>
      <c r="T337" s="293"/>
    </row>
    <row r="338" spans="1:20" s="108" customFormat="1">
      <c r="A338" s="92"/>
      <c r="B338" s="92"/>
      <c r="C338" s="92">
        <v>4300</v>
      </c>
      <c r="D338" s="64" t="s">
        <v>293</v>
      </c>
      <c r="E338" s="66">
        <v>8800</v>
      </c>
      <c r="F338" s="70">
        <v>8800</v>
      </c>
      <c r="G338" s="66">
        <v>0</v>
      </c>
      <c r="H338" s="66">
        <v>8800</v>
      </c>
      <c r="I338" s="69">
        <v>0</v>
      </c>
      <c r="J338" s="69">
        <v>0</v>
      </c>
      <c r="K338" s="69">
        <v>0</v>
      </c>
      <c r="L338" s="69">
        <v>0</v>
      </c>
      <c r="M338" s="69">
        <v>0</v>
      </c>
      <c r="N338" s="71">
        <v>0</v>
      </c>
      <c r="O338" s="69">
        <v>0</v>
      </c>
      <c r="P338" s="69">
        <v>0</v>
      </c>
      <c r="Q338" s="69">
        <v>0</v>
      </c>
      <c r="R338" s="69">
        <v>0</v>
      </c>
      <c r="S338" s="278"/>
      <c r="T338" s="293"/>
    </row>
    <row r="339" spans="1:20" s="108" customFormat="1">
      <c r="A339" s="92"/>
      <c r="B339" s="92"/>
      <c r="C339" s="92">
        <v>4430</v>
      </c>
      <c r="D339" s="64" t="s">
        <v>312</v>
      </c>
      <c r="E339" s="66">
        <v>1600</v>
      </c>
      <c r="F339" s="70">
        <v>1600</v>
      </c>
      <c r="G339" s="66">
        <v>0</v>
      </c>
      <c r="H339" s="66">
        <v>1600</v>
      </c>
      <c r="I339" s="69">
        <v>0</v>
      </c>
      <c r="J339" s="69">
        <v>0</v>
      </c>
      <c r="K339" s="69">
        <v>0</v>
      </c>
      <c r="L339" s="69">
        <v>0</v>
      </c>
      <c r="M339" s="69">
        <v>0</v>
      </c>
      <c r="N339" s="71">
        <v>0</v>
      </c>
      <c r="O339" s="69">
        <v>0</v>
      </c>
      <c r="P339" s="69">
        <v>0</v>
      </c>
      <c r="Q339" s="69">
        <v>0</v>
      </c>
      <c r="R339" s="69">
        <v>0</v>
      </c>
      <c r="S339" s="278"/>
      <c r="T339" s="293"/>
    </row>
    <row r="340" spans="1:20" s="108" customFormat="1" ht="37.5">
      <c r="A340" s="92"/>
      <c r="B340" s="92"/>
      <c r="C340" s="92">
        <v>6050</v>
      </c>
      <c r="D340" s="64" t="s">
        <v>266</v>
      </c>
      <c r="E340" s="66">
        <v>735400</v>
      </c>
      <c r="F340" s="70">
        <v>0</v>
      </c>
      <c r="G340" s="69">
        <v>0</v>
      </c>
      <c r="H340" s="69">
        <v>0</v>
      </c>
      <c r="I340" s="69">
        <v>0</v>
      </c>
      <c r="J340" s="69">
        <v>0</v>
      </c>
      <c r="K340" s="69">
        <v>0</v>
      </c>
      <c r="L340" s="69">
        <v>0</v>
      </c>
      <c r="M340" s="69">
        <v>0</v>
      </c>
      <c r="N340" s="70">
        <v>735400</v>
      </c>
      <c r="O340" s="66">
        <v>735400</v>
      </c>
      <c r="P340" s="69">
        <v>0</v>
      </c>
      <c r="Q340" s="69">
        <v>0</v>
      </c>
      <c r="R340" s="69">
        <v>0</v>
      </c>
      <c r="S340" s="278"/>
      <c r="T340" s="293"/>
    </row>
    <row r="341" spans="1:20" s="108" customFormat="1" ht="56.25">
      <c r="A341" s="92"/>
      <c r="B341" s="92"/>
      <c r="C341" s="92">
        <v>6057</v>
      </c>
      <c r="D341" s="64" t="s">
        <v>252</v>
      </c>
      <c r="E341" s="66">
        <v>525000</v>
      </c>
      <c r="F341" s="70">
        <v>0</v>
      </c>
      <c r="G341" s="69">
        <v>0</v>
      </c>
      <c r="H341" s="69">
        <v>0</v>
      </c>
      <c r="I341" s="69">
        <v>0</v>
      </c>
      <c r="J341" s="69">
        <v>0</v>
      </c>
      <c r="K341" s="69">
        <v>0</v>
      </c>
      <c r="L341" s="69">
        <v>0</v>
      </c>
      <c r="M341" s="69">
        <v>0</v>
      </c>
      <c r="N341" s="70">
        <v>525000</v>
      </c>
      <c r="O341" s="66">
        <v>525000</v>
      </c>
      <c r="P341" s="69">
        <v>0</v>
      </c>
      <c r="Q341" s="69">
        <v>0</v>
      </c>
      <c r="R341" s="69">
        <v>0</v>
      </c>
      <c r="S341" s="278"/>
      <c r="T341" s="293"/>
    </row>
    <row r="342" spans="1:20" s="107" customFormat="1">
      <c r="A342" s="93"/>
      <c r="B342" s="93">
        <v>92695</v>
      </c>
      <c r="C342" s="93"/>
      <c r="D342" s="63" t="s">
        <v>396</v>
      </c>
      <c r="E342" s="74">
        <f t="shared" ref="E342:R342" si="67">SUM(E343:E345)</f>
        <v>430001</v>
      </c>
      <c r="F342" s="74">
        <f t="shared" si="67"/>
        <v>30000</v>
      </c>
      <c r="G342" s="74">
        <f t="shared" si="67"/>
        <v>0</v>
      </c>
      <c r="H342" s="74">
        <f t="shared" si="67"/>
        <v>0</v>
      </c>
      <c r="I342" s="74">
        <f t="shared" si="67"/>
        <v>30000</v>
      </c>
      <c r="J342" s="74">
        <f t="shared" si="67"/>
        <v>0</v>
      </c>
      <c r="K342" s="74">
        <f t="shared" si="67"/>
        <v>0</v>
      </c>
      <c r="L342" s="74">
        <f t="shared" si="67"/>
        <v>0</v>
      </c>
      <c r="M342" s="74">
        <f t="shared" si="67"/>
        <v>0</v>
      </c>
      <c r="N342" s="74">
        <f t="shared" si="67"/>
        <v>400001</v>
      </c>
      <c r="O342" s="74">
        <f t="shared" si="67"/>
        <v>400001</v>
      </c>
      <c r="P342" s="74">
        <f t="shared" si="67"/>
        <v>0</v>
      </c>
      <c r="Q342" s="74">
        <f t="shared" si="67"/>
        <v>0</v>
      </c>
      <c r="R342" s="74">
        <f t="shared" si="67"/>
        <v>0</v>
      </c>
      <c r="S342" s="277"/>
      <c r="T342" s="292"/>
    </row>
    <row r="343" spans="1:20" s="108" customFormat="1" ht="93.75">
      <c r="A343" s="91"/>
      <c r="B343" s="91"/>
      <c r="C343" s="92">
        <v>2820</v>
      </c>
      <c r="D343" s="64" t="s">
        <v>309</v>
      </c>
      <c r="E343" s="66">
        <v>30000</v>
      </c>
      <c r="F343" s="70">
        <v>30000</v>
      </c>
      <c r="G343" s="66">
        <v>0</v>
      </c>
      <c r="H343" s="66">
        <v>0</v>
      </c>
      <c r="I343" s="66">
        <v>30000</v>
      </c>
      <c r="J343" s="69">
        <v>0</v>
      </c>
      <c r="K343" s="66">
        <v>0</v>
      </c>
      <c r="L343" s="69">
        <v>0</v>
      </c>
      <c r="M343" s="69">
        <v>0</v>
      </c>
      <c r="N343" s="71">
        <v>0</v>
      </c>
      <c r="O343" s="69">
        <v>0</v>
      </c>
      <c r="P343" s="69">
        <v>0</v>
      </c>
      <c r="Q343" s="69">
        <v>0</v>
      </c>
      <c r="R343" s="69">
        <v>0</v>
      </c>
      <c r="S343" s="278"/>
      <c r="T343" s="293"/>
    </row>
    <row r="344" spans="1:20" s="108" customFormat="1" ht="37.5">
      <c r="A344" s="91"/>
      <c r="B344" s="91"/>
      <c r="C344" s="92">
        <v>6050</v>
      </c>
      <c r="D344" s="64" t="s">
        <v>266</v>
      </c>
      <c r="E344" s="66">
        <v>151054</v>
      </c>
      <c r="F344" s="70">
        <v>0</v>
      </c>
      <c r="G344" s="69">
        <v>0</v>
      </c>
      <c r="H344" s="69">
        <v>0</v>
      </c>
      <c r="I344" s="69">
        <v>0</v>
      </c>
      <c r="J344" s="69">
        <v>0</v>
      </c>
      <c r="K344" s="66">
        <v>0</v>
      </c>
      <c r="L344" s="69">
        <v>0</v>
      </c>
      <c r="M344" s="69">
        <v>0</v>
      </c>
      <c r="N344" s="70">
        <v>151054</v>
      </c>
      <c r="O344" s="66">
        <v>151054</v>
      </c>
      <c r="P344" s="69">
        <v>0</v>
      </c>
      <c r="Q344" s="69">
        <v>0</v>
      </c>
      <c r="R344" s="69">
        <v>0</v>
      </c>
      <c r="S344" s="278"/>
      <c r="T344" s="293"/>
    </row>
    <row r="345" spans="1:20" s="108" customFormat="1" ht="56.25">
      <c r="A345" s="91"/>
      <c r="B345" s="91"/>
      <c r="C345" s="92">
        <v>6057</v>
      </c>
      <c r="D345" s="64" t="s">
        <v>397</v>
      </c>
      <c r="E345" s="66">
        <v>248947</v>
      </c>
      <c r="F345" s="70">
        <v>0</v>
      </c>
      <c r="G345" s="69">
        <v>0</v>
      </c>
      <c r="H345" s="69">
        <v>0</v>
      </c>
      <c r="I345" s="69">
        <v>0</v>
      </c>
      <c r="J345" s="69">
        <v>0</v>
      </c>
      <c r="K345" s="66">
        <v>0</v>
      </c>
      <c r="L345" s="69">
        <v>0</v>
      </c>
      <c r="M345" s="69">
        <v>0</v>
      </c>
      <c r="N345" s="70">
        <v>248947</v>
      </c>
      <c r="O345" s="66">
        <v>248947</v>
      </c>
      <c r="P345" s="69">
        <v>0</v>
      </c>
      <c r="Q345" s="69">
        <v>0</v>
      </c>
      <c r="R345" s="69">
        <v>0</v>
      </c>
      <c r="S345" s="278"/>
      <c r="T345" s="293"/>
    </row>
    <row r="346" spans="1:20" s="110" customFormat="1">
      <c r="A346" s="378" t="s">
        <v>398</v>
      </c>
      <c r="B346" s="378"/>
      <c r="C346" s="378"/>
      <c r="D346" s="378"/>
      <c r="E346" s="58">
        <f>E332+E321+E302+E290+E237+E221+E133+E129+E126+E120+E96+E92+E47+E43+E26+E15+E8+E30</f>
        <v>18864252</v>
      </c>
      <c r="F346" s="58">
        <f t="shared" ref="F346:R346" si="68">F332+F321+F302+F290+F237+F221+F133+F129+F126+F120+F96+F92+F47+F43+F26+F15+F8+F30</f>
        <v>14776914</v>
      </c>
      <c r="G346" s="58">
        <f t="shared" si="68"/>
        <v>6950669</v>
      </c>
      <c r="H346" s="58">
        <f t="shared" si="68"/>
        <v>3679071</v>
      </c>
      <c r="I346" s="58">
        <f t="shared" si="68"/>
        <v>1180205</v>
      </c>
      <c r="J346" s="58">
        <f t="shared" si="68"/>
        <v>2602169</v>
      </c>
      <c r="K346" s="58">
        <f t="shared" si="68"/>
        <v>0</v>
      </c>
      <c r="L346" s="58">
        <f t="shared" si="68"/>
        <v>0</v>
      </c>
      <c r="M346" s="58">
        <f t="shared" si="68"/>
        <v>364800</v>
      </c>
      <c r="N346" s="58">
        <f t="shared" si="68"/>
        <v>4087338</v>
      </c>
      <c r="O346" s="58">
        <f t="shared" si="68"/>
        <v>4023338</v>
      </c>
      <c r="P346" s="58">
        <f t="shared" si="68"/>
        <v>0</v>
      </c>
      <c r="Q346" s="58">
        <f t="shared" si="68"/>
        <v>0</v>
      </c>
      <c r="R346" s="58">
        <f t="shared" si="68"/>
        <v>64000</v>
      </c>
      <c r="S346" s="287" t="e">
        <f>S8+S15+S26+S30+S43+S47+S92+S96+S120+S126+S129+S133+S221+S237+S290+S302+S321+S332</f>
        <v>#REF!</v>
      </c>
      <c r="T346" s="296"/>
    </row>
    <row r="347" spans="1:20" ht="20.100000000000001" customHeight="1">
      <c r="T347" s="297"/>
    </row>
    <row r="348" spans="1:20">
      <c r="T348" s="297"/>
    </row>
    <row r="349" spans="1:20">
      <c r="T349" s="297"/>
    </row>
    <row r="350" spans="1:20">
      <c r="T350" s="297"/>
    </row>
    <row r="351" spans="1:20">
      <c r="T351" s="297"/>
    </row>
    <row r="352" spans="1:20">
      <c r="T352" s="297"/>
    </row>
    <row r="353" spans="20:20">
      <c r="T353" s="297"/>
    </row>
    <row r="354" spans="20:20">
      <c r="T354" s="297"/>
    </row>
    <row r="355" spans="20:20">
      <c r="T355" s="297"/>
    </row>
    <row r="356" spans="20:20">
      <c r="T356" s="297"/>
    </row>
    <row r="357" spans="20:20">
      <c r="T357" s="297"/>
    </row>
    <row r="358" spans="20:20">
      <c r="T358" s="297"/>
    </row>
    <row r="359" spans="20:20">
      <c r="T359" s="297"/>
    </row>
    <row r="360" spans="20:20">
      <c r="T360" s="297"/>
    </row>
    <row r="361" spans="20:20">
      <c r="T361" s="297"/>
    </row>
    <row r="362" spans="20:20">
      <c r="T362" s="297"/>
    </row>
    <row r="363" spans="20:20">
      <c r="T363" s="297"/>
    </row>
    <row r="364" spans="20:20">
      <c r="T364" s="297"/>
    </row>
    <row r="365" spans="20:20">
      <c r="T365" s="297"/>
    </row>
    <row r="366" spans="20:20">
      <c r="T366" s="297"/>
    </row>
    <row r="367" spans="20:20">
      <c r="T367" s="297"/>
    </row>
    <row r="368" spans="20:20">
      <c r="T368" s="297"/>
    </row>
    <row r="369" spans="20:20">
      <c r="T369" s="297"/>
    </row>
    <row r="370" spans="20:20">
      <c r="T370" s="297"/>
    </row>
    <row r="371" spans="20:20">
      <c r="T371" s="297"/>
    </row>
    <row r="372" spans="20:20">
      <c r="T372" s="297"/>
    </row>
    <row r="373" spans="20:20">
      <c r="T373" s="297"/>
    </row>
    <row r="374" spans="20:20">
      <c r="T374" s="297"/>
    </row>
    <row r="375" spans="20:20">
      <c r="T375" s="297"/>
    </row>
    <row r="376" spans="20:20">
      <c r="T376" s="297"/>
    </row>
    <row r="377" spans="20:20">
      <c r="T377" s="297"/>
    </row>
    <row r="378" spans="20:20">
      <c r="T378" s="297"/>
    </row>
    <row r="379" spans="20:20">
      <c r="T379" s="297"/>
    </row>
    <row r="380" spans="20:20">
      <c r="T380" s="297"/>
    </row>
    <row r="381" spans="20:20">
      <c r="T381" s="297"/>
    </row>
    <row r="382" spans="20:20">
      <c r="T382" s="297"/>
    </row>
    <row r="383" spans="20:20">
      <c r="T383" s="297"/>
    </row>
    <row r="384" spans="20:20">
      <c r="T384" s="297"/>
    </row>
    <row r="385" spans="20:20">
      <c r="T385" s="297"/>
    </row>
    <row r="386" spans="20:20">
      <c r="T386" s="297"/>
    </row>
    <row r="387" spans="20:20">
      <c r="T387" s="297"/>
    </row>
    <row r="388" spans="20:20">
      <c r="T388" s="297"/>
    </row>
    <row r="389" spans="20:20">
      <c r="T389" s="297"/>
    </row>
    <row r="390" spans="20:20">
      <c r="T390" s="297"/>
    </row>
    <row r="391" spans="20:20">
      <c r="T391" s="297"/>
    </row>
    <row r="392" spans="20:20">
      <c r="T392" s="297"/>
    </row>
    <row r="393" spans="20:20">
      <c r="T393" s="297"/>
    </row>
    <row r="394" spans="20:20">
      <c r="T394" s="297"/>
    </row>
    <row r="395" spans="20:20">
      <c r="T395" s="297"/>
    </row>
    <row r="396" spans="20:20">
      <c r="T396" s="297"/>
    </row>
    <row r="397" spans="20:20">
      <c r="T397" s="297"/>
    </row>
    <row r="398" spans="20:20">
      <c r="T398" s="297"/>
    </row>
    <row r="399" spans="20:20">
      <c r="T399" s="297"/>
    </row>
    <row r="400" spans="20:20">
      <c r="T400" s="297"/>
    </row>
    <row r="401" spans="20:20">
      <c r="T401" s="297"/>
    </row>
    <row r="402" spans="20:20">
      <c r="T402" s="297"/>
    </row>
    <row r="403" spans="20:20">
      <c r="T403" s="297"/>
    </row>
    <row r="404" spans="20:20">
      <c r="T404" s="297"/>
    </row>
    <row r="405" spans="20:20">
      <c r="T405" s="297"/>
    </row>
    <row r="406" spans="20:20">
      <c r="T406" s="297"/>
    </row>
    <row r="407" spans="20:20">
      <c r="T407" s="297"/>
    </row>
    <row r="408" spans="20:20">
      <c r="T408" s="297"/>
    </row>
    <row r="409" spans="20:20">
      <c r="T409" s="297"/>
    </row>
    <row r="410" spans="20:20">
      <c r="T410" s="297"/>
    </row>
    <row r="411" spans="20:20">
      <c r="T411" s="297"/>
    </row>
    <row r="412" spans="20:20">
      <c r="T412" s="297"/>
    </row>
    <row r="413" spans="20:20">
      <c r="T413" s="297"/>
    </row>
    <row r="414" spans="20:20">
      <c r="T414" s="297"/>
    </row>
    <row r="415" spans="20:20">
      <c r="T415" s="297"/>
    </row>
    <row r="416" spans="20:20">
      <c r="T416" s="297"/>
    </row>
    <row r="417" spans="20:20">
      <c r="T417" s="297"/>
    </row>
    <row r="418" spans="20:20">
      <c r="T418" s="297"/>
    </row>
    <row r="419" spans="20:20">
      <c r="T419" s="297"/>
    </row>
    <row r="420" spans="20:20">
      <c r="T420" s="297"/>
    </row>
    <row r="421" spans="20:20">
      <c r="T421" s="297"/>
    </row>
    <row r="422" spans="20:20">
      <c r="T422" s="297"/>
    </row>
    <row r="423" spans="20:20">
      <c r="T423" s="297"/>
    </row>
    <row r="424" spans="20:20">
      <c r="T424" s="297"/>
    </row>
    <row r="425" spans="20:20">
      <c r="T425" s="297"/>
    </row>
    <row r="426" spans="20:20">
      <c r="T426" s="297"/>
    </row>
    <row r="427" spans="20:20">
      <c r="T427" s="297"/>
    </row>
    <row r="428" spans="20:20">
      <c r="T428" s="297"/>
    </row>
    <row r="429" spans="20:20">
      <c r="T429" s="297"/>
    </row>
    <row r="430" spans="20:20">
      <c r="T430" s="297"/>
    </row>
    <row r="431" spans="20:20">
      <c r="T431" s="297"/>
    </row>
    <row r="432" spans="20:20">
      <c r="T432" s="297"/>
    </row>
    <row r="433" spans="20:20">
      <c r="T433" s="297"/>
    </row>
    <row r="434" spans="20:20">
      <c r="T434" s="297"/>
    </row>
    <row r="435" spans="20:20">
      <c r="T435" s="297"/>
    </row>
    <row r="436" spans="20:20">
      <c r="T436" s="297"/>
    </row>
    <row r="437" spans="20:20">
      <c r="T437" s="297"/>
    </row>
    <row r="438" spans="20:20">
      <c r="T438" s="297"/>
    </row>
    <row r="439" spans="20:20">
      <c r="T439" s="297"/>
    </row>
    <row r="440" spans="20:20">
      <c r="T440" s="297"/>
    </row>
    <row r="441" spans="20:20">
      <c r="T441" s="297"/>
    </row>
  </sheetData>
  <mergeCells count="173">
    <mergeCell ref="A1:S1"/>
    <mergeCell ref="A4:A6"/>
    <mergeCell ref="B4:B6"/>
    <mergeCell ref="C4:C6"/>
    <mergeCell ref="D4:D6"/>
    <mergeCell ref="E4:E6"/>
    <mergeCell ref="F4:S4"/>
    <mergeCell ref="S5:S6"/>
    <mergeCell ref="I9:I10"/>
    <mergeCell ref="J9:J10"/>
    <mergeCell ref="K9:K10"/>
    <mergeCell ref="L9:L10"/>
    <mergeCell ref="H9:H10"/>
    <mergeCell ref="O9:O10"/>
    <mergeCell ref="R9:R10"/>
    <mergeCell ref="M9:M10"/>
    <mergeCell ref="N9:N10"/>
    <mergeCell ref="N31:N32"/>
    <mergeCell ref="O31:O32"/>
    <mergeCell ref="A9:A10"/>
    <mergeCell ref="B9:B10"/>
    <mergeCell ref="C9:C10"/>
    <mergeCell ref="E9:E10"/>
    <mergeCell ref="F9:F10"/>
    <mergeCell ref="G9:G10"/>
    <mergeCell ref="F5:F6"/>
    <mergeCell ref="G5:M5"/>
    <mergeCell ref="O5:R5"/>
    <mergeCell ref="P9:P10"/>
    <mergeCell ref="Q9:Q10"/>
    <mergeCell ref="P31:P32"/>
    <mergeCell ref="Q31:Q32"/>
    <mergeCell ref="R31:R32"/>
    <mergeCell ref="G31:G32"/>
    <mergeCell ref="H31:H32"/>
    <mergeCell ref="I31:I32"/>
    <mergeCell ref="J31:J32"/>
    <mergeCell ref="K31:K32"/>
    <mergeCell ref="L31:L32"/>
    <mergeCell ref="M31:M32"/>
    <mergeCell ref="A36:A42"/>
    <mergeCell ref="B36:B42"/>
    <mergeCell ref="C36:C42"/>
    <mergeCell ref="E36:E42"/>
    <mergeCell ref="F36:F42"/>
    <mergeCell ref="A31:A32"/>
    <mergeCell ref="B31:B32"/>
    <mergeCell ref="C31:C32"/>
    <mergeCell ref="E31:E32"/>
    <mergeCell ref="F31:F32"/>
    <mergeCell ref="R36:R42"/>
    <mergeCell ref="G36:G42"/>
    <mergeCell ref="H36:H42"/>
    <mergeCell ref="I36:I42"/>
    <mergeCell ref="J36:J42"/>
    <mergeCell ref="K36:K42"/>
    <mergeCell ref="L36:L42"/>
    <mergeCell ref="M36:M42"/>
    <mergeCell ref="N36:N42"/>
    <mergeCell ref="O36:O42"/>
    <mergeCell ref="P36:P42"/>
    <mergeCell ref="Q36:Q42"/>
    <mergeCell ref="A114:A115"/>
    <mergeCell ref="B114:B115"/>
    <mergeCell ref="C114:C115"/>
    <mergeCell ref="G114:G115"/>
    <mergeCell ref="I114:I115"/>
    <mergeCell ref="P96:P97"/>
    <mergeCell ref="A96:A97"/>
    <mergeCell ref="B96:B97"/>
    <mergeCell ref="C96:C97"/>
    <mergeCell ref="E96:E97"/>
    <mergeCell ref="R114:R115"/>
    <mergeCell ref="J114:J115"/>
    <mergeCell ref="K114:K115"/>
    <mergeCell ref="L114:L115"/>
    <mergeCell ref="M114:M115"/>
    <mergeCell ref="N114:N115"/>
    <mergeCell ref="O114:O115"/>
    <mergeCell ref="F96:F97"/>
    <mergeCell ref="M96:M97"/>
    <mergeCell ref="N96:N97"/>
    <mergeCell ref="O96:O97"/>
    <mergeCell ref="P114:P115"/>
    <mergeCell ref="Q114:Q115"/>
    <mergeCell ref="Q96:Q97"/>
    <mergeCell ref="R96:R97"/>
    <mergeCell ref="G96:G97"/>
    <mergeCell ref="H96:H97"/>
    <mergeCell ref="I96:I97"/>
    <mergeCell ref="J96:J97"/>
    <mergeCell ref="K96:K97"/>
    <mergeCell ref="L96:L97"/>
    <mergeCell ref="A129:A130"/>
    <mergeCell ref="B129:B130"/>
    <mergeCell ref="C129:C130"/>
    <mergeCell ref="D129:D130"/>
    <mergeCell ref="A155:A156"/>
    <mergeCell ref="B155:B156"/>
    <mergeCell ref="C155:C156"/>
    <mergeCell ref="E155:E156"/>
    <mergeCell ref="F155:F156"/>
    <mergeCell ref="E129:E130"/>
    <mergeCell ref="F129:F130"/>
    <mergeCell ref="R155:R156"/>
    <mergeCell ref="G155:G156"/>
    <mergeCell ref="H155:H156"/>
    <mergeCell ref="K129:K130"/>
    <mergeCell ref="Q129:Q130"/>
    <mergeCell ref="R129:R130"/>
    <mergeCell ref="L129:L130"/>
    <mergeCell ref="M129:M130"/>
    <mergeCell ref="N129:N130"/>
    <mergeCell ref="O129:O130"/>
    <mergeCell ref="G129:G130"/>
    <mergeCell ref="H129:H130"/>
    <mergeCell ref="I224:I225"/>
    <mergeCell ref="J224:J225"/>
    <mergeCell ref="Q155:Q156"/>
    <mergeCell ref="I129:I130"/>
    <mergeCell ref="J129:J130"/>
    <mergeCell ref="P316:P317"/>
    <mergeCell ref="Q316:Q317"/>
    <mergeCell ref="F316:F317"/>
    <mergeCell ref="G316:G317"/>
    <mergeCell ref="P224:P225"/>
    <mergeCell ref="Q224:Q225"/>
    <mergeCell ref="K224:K225"/>
    <mergeCell ref="P129:P130"/>
    <mergeCell ref="I155:I156"/>
    <mergeCell ref="J155:J156"/>
    <mergeCell ref="K155:K156"/>
    <mergeCell ref="L155:L156"/>
    <mergeCell ref="M155:M156"/>
    <mergeCell ref="N155:N156"/>
    <mergeCell ref="O155:O156"/>
    <mergeCell ref="P155:P156"/>
    <mergeCell ref="A316:A317"/>
    <mergeCell ref="B316:B317"/>
    <mergeCell ref="C316:C317"/>
    <mergeCell ref="E316:E317"/>
    <mergeCell ref="H302:H303"/>
    <mergeCell ref="I302:I303"/>
    <mergeCell ref="M302:M303"/>
    <mergeCell ref="O224:O225"/>
    <mergeCell ref="A346:D346"/>
    <mergeCell ref="I316:I317"/>
    <mergeCell ref="J316:J317"/>
    <mergeCell ref="K316:K317"/>
    <mergeCell ref="H316:H317"/>
    <mergeCell ref="A302:A303"/>
    <mergeCell ref="J302:J303"/>
    <mergeCell ref="K302:K303"/>
    <mergeCell ref="L302:L303"/>
    <mergeCell ref="B302:B303"/>
    <mergeCell ref="C302:C303"/>
    <mergeCell ref="E302:E303"/>
    <mergeCell ref="F302:F303"/>
    <mergeCell ref="G302:G303"/>
    <mergeCell ref="N302:N303"/>
    <mergeCell ref="O302:O303"/>
    <mergeCell ref="R316:R317"/>
    <mergeCell ref="L316:L317"/>
    <mergeCell ref="M316:M317"/>
    <mergeCell ref="N316:N317"/>
    <mergeCell ref="O316:O317"/>
    <mergeCell ref="P302:P303"/>
    <mergeCell ref="Q302:Q303"/>
    <mergeCell ref="R302:R303"/>
    <mergeCell ref="L224:L225"/>
    <mergeCell ref="M224:M225"/>
    <mergeCell ref="N224:N225"/>
    <mergeCell ref="R224:R225"/>
  </mergeCells>
  <pageMargins left="0.51181102362204722" right="0.51181102362204722" top="0.74803149606299213" bottom="0.55118110236220474" header="0.31496062992125984" footer="0.31496062992125984"/>
  <pageSetup paperSize="9" scale="48" orientation="landscape" r:id="rId1"/>
  <headerFooter>
    <oddHeader>&amp;R&amp;12Załącznik nr  2
do uchwały Rady Gminy nr III/12/10
z dnia 28.12.2010r.</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view="pageLayout" zoomScale="60" zoomScaleNormal="40" zoomScalePageLayoutView="60" workbookViewId="0">
      <selection activeCell="E10" sqref="E10"/>
    </sheetView>
  </sheetViews>
  <sheetFormatPr defaultColWidth="9.140625" defaultRowHeight="15"/>
  <cols>
    <col min="1" max="1" width="5.5703125" style="53" customWidth="1"/>
    <col min="2" max="2" width="18.42578125" style="53" customWidth="1"/>
    <col min="3" max="3" width="19" style="53" customWidth="1"/>
    <col min="4" max="4" width="24.85546875" style="53" customWidth="1"/>
    <col min="5" max="5" width="69.7109375" style="53" customWidth="1"/>
    <col min="6" max="6" width="28" style="53" customWidth="1"/>
    <col min="7" max="7" width="21" style="53" customWidth="1"/>
    <col min="8" max="8" width="18.28515625" style="53" customWidth="1"/>
    <col min="9" max="9" width="21.42578125" style="53" customWidth="1"/>
    <col min="10" max="10" width="26.85546875" style="53" customWidth="1"/>
    <col min="11" max="11" width="24.28515625" style="53" customWidth="1"/>
    <col min="12" max="12" width="29.5703125" style="53" customWidth="1"/>
    <col min="13" max="16384" width="9.140625" style="53"/>
  </cols>
  <sheetData>
    <row r="1" spans="1:13" ht="39" customHeight="1">
      <c r="A1" s="397" t="s">
        <v>508</v>
      </c>
      <c r="B1" s="397"/>
      <c r="C1" s="397"/>
      <c r="D1" s="397"/>
      <c r="E1" s="397"/>
      <c r="F1" s="397"/>
      <c r="G1" s="397"/>
      <c r="H1" s="397"/>
      <c r="I1" s="397"/>
      <c r="J1" s="397"/>
      <c r="K1" s="397"/>
      <c r="L1" s="397"/>
    </row>
    <row r="2" spans="1:13" ht="22.5" customHeight="1">
      <c r="A2" s="163"/>
      <c r="B2" s="163"/>
      <c r="C2" s="163"/>
      <c r="D2" s="163"/>
      <c r="E2" s="163"/>
      <c r="F2" s="163"/>
      <c r="G2" s="163"/>
      <c r="H2" s="163"/>
      <c r="I2" s="163"/>
      <c r="J2" s="163"/>
      <c r="K2" s="163"/>
      <c r="L2" s="164" t="s">
        <v>401</v>
      </c>
    </row>
    <row r="3" spans="1:13" s="188" customFormat="1" ht="27" customHeight="1">
      <c r="A3" s="398" t="s">
        <v>471</v>
      </c>
      <c r="B3" s="398" t="s">
        <v>2</v>
      </c>
      <c r="C3" s="398" t="s">
        <v>509</v>
      </c>
      <c r="D3" s="399" t="s">
        <v>230</v>
      </c>
      <c r="E3" s="402" t="s">
        <v>510</v>
      </c>
      <c r="F3" s="403" t="s">
        <v>511</v>
      </c>
      <c r="G3" s="406" t="s">
        <v>512</v>
      </c>
      <c r="H3" s="407"/>
      <c r="I3" s="407"/>
      <c r="J3" s="407"/>
      <c r="K3" s="408"/>
      <c r="L3" s="402" t="s">
        <v>513</v>
      </c>
      <c r="M3" s="52"/>
    </row>
    <row r="4" spans="1:13" s="188" customFormat="1" ht="27" customHeight="1">
      <c r="A4" s="398"/>
      <c r="B4" s="398"/>
      <c r="C4" s="398"/>
      <c r="D4" s="400"/>
      <c r="E4" s="402"/>
      <c r="F4" s="404"/>
      <c r="G4" s="402" t="s">
        <v>514</v>
      </c>
      <c r="H4" s="402" t="s">
        <v>515</v>
      </c>
      <c r="I4" s="402"/>
      <c r="J4" s="402"/>
      <c r="K4" s="402"/>
      <c r="L4" s="402"/>
      <c r="M4" s="52"/>
    </row>
    <row r="5" spans="1:13" s="188" customFormat="1" ht="29.25" customHeight="1">
      <c r="A5" s="398"/>
      <c r="B5" s="398"/>
      <c r="C5" s="398"/>
      <c r="D5" s="400"/>
      <c r="E5" s="402"/>
      <c r="F5" s="404"/>
      <c r="G5" s="402"/>
      <c r="H5" s="402" t="s">
        <v>516</v>
      </c>
      <c r="I5" s="402" t="s">
        <v>517</v>
      </c>
      <c r="J5" s="402" t="s">
        <v>518</v>
      </c>
      <c r="K5" s="402" t="s">
        <v>519</v>
      </c>
      <c r="L5" s="402"/>
      <c r="M5" s="52"/>
    </row>
    <row r="6" spans="1:13" s="188" customFormat="1" ht="20.100000000000001" customHeight="1">
      <c r="A6" s="398"/>
      <c r="B6" s="398"/>
      <c r="C6" s="398"/>
      <c r="D6" s="400"/>
      <c r="E6" s="402"/>
      <c r="F6" s="404"/>
      <c r="G6" s="402"/>
      <c r="H6" s="402"/>
      <c r="I6" s="402"/>
      <c r="J6" s="402"/>
      <c r="K6" s="402"/>
      <c r="L6" s="402"/>
      <c r="M6" s="52"/>
    </row>
    <row r="7" spans="1:13" s="188" customFormat="1" ht="73.5" customHeight="1">
      <c r="A7" s="398"/>
      <c r="B7" s="398"/>
      <c r="C7" s="398"/>
      <c r="D7" s="401"/>
      <c r="E7" s="402"/>
      <c r="F7" s="405"/>
      <c r="G7" s="402"/>
      <c r="H7" s="402"/>
      <c r="I7" s="402"/>
      <c r="J7" s="402"/>
      <c r="K7" s="402"/>
      <c r="L7" s="402"/>
      <c r="M7" s="52"/>
    </row>
    <row r="8" spans="1:13" ht="13.5" customHeight="1">
      <c r="A8" s="165">
        <v>1</v>
      </c>
      <c r="B8" s="165">
        <v>2</v>
      </c>
      <c r="C8" s="165">
        <v>3</v>
      </c>
      <c r="D8" s="165">
        <v>4</v>
      </c>
      <c r="E8" s="165">
        <v>5</v>
      </c>
      <c r="F8" s="165">
        <v>6</v>
      </c>
      <c r="G8" s="165">
        <v>7</v>
      </c>
      <c r="H8" s="165">
        <v>8</v>
      </c>
      <c r="I8" s="165">
        <v>9</v>
      </c>
      <c r="J8" s="165">
        <v>10</v>
      </c>
      <c r="K8" s="165">
        <v>11</v>
      </c>
      <c r="L8" s="165">
        <v>12</v>
      </c>
      <c r="M8" s="52"/>
    </row>
    <row r="9" spans="1:13" ht="83.25" customHeight="1">
      <c r="A9" s="166" t="s">
        <v>418</v>
      </c>
      <c r="B9" s="167" t="s">
        <v>10</v>
      </c>
      <c r="C9" s="167" t="s">
        <v>12</v>
      </c>
      <c r="D9" s="167" t="s">
        <v>520</v>
      </c>
      <c r="E9" s="168" t="s">
        <v>521</v>
      </c>
      <c r="F9" s="169">
        <v>260000</v>
      </c>
      <c r="G9" s="169" t="s">
        <v>522</v>
      </c>
      <c r="H9" s="169" t="s">
        <v>522</v>
      </c>
      <c r="I9" s="169" t="s">
        <v>522</v>
      </c>
      <c r="J9" s="170" t="s">
        <v>522</v>
      </c>
      <c r="K9" s="169" t="s">
        <v>522</v>
      </c>
      <c r="L9" s="168" t="s">
        <v>523</v>
      </c>
      <c r="M9" s="52"/>
    </row>
    <row r="10" spans="1:13" ht="83.25" customHeight="1">
      <c r="A10" s="235" t="s">
        <v>420</v>
      </c>
      <c r="B10" s="167" t="s">
        <v>10</v>
      </c>
      <c r="C10" s="167" t="s">
        <v>12</v>
      </c>
      <c r="D10" s="167" t="s">
        <v>535</v>
      </c>
      <c r="E10" s="182" t="s">
        <v>591</v>
      </c>
      <c r="F10" s="177">
        <v>29100</v>
      </c>
      <c r="G10" s="177">
        <v>29100</v>
      </c>
      <c r="H10" s="177">
        <v>5248</v>
      </c>
      <c r="I10" s="177">
        <v>23852</v>
      </c>
      <c r="J10" s="236">
        <v>0</v>
      </c>
      <c r="K10" s="177">
        <v>0</v>
      </c>
      <c r="L10" s="182" t="s">
        <v>523</v>
      </c>
      <c r="M10" s="52"/>
    </row>
    <row r="11" spans="1:13" ht="115.5" customHeight="1">
      <c r="A11" s="171" t="s">
        <v>430</v>
      </c>
      <c r="B11" s="167" t="s">
        <v>10</v>
      </c>
      <c r="C11" s="167" t="s">
        <v>12</v>
      </c>
      <c r="D11" s="167" t="s">
        <v>524</v>
      </c>
      <c r="E11" s="172" t="s">
        <v>525</v>
      </c>
      <c r="F11" s="173">
        <v>688200</v>
      </c>
      <c r="G11" s="173" t="s">
        <v>522</v>
      </c>
      <c r="H11" s="173" t="s">
        <v>522</v>
      </c>
      <c r="I11" s="173" t="s">
        <v>522</v>
      </c>
      <c r="J11" s="174" t="s">
        <v>522</v>
      </c>
      <c r="K11" s="173" t="s">
        <v>522</v>
      </c>
      <c r="L11" s="172" t="s">
        <v>523</v>
      </c>
      <c r="M11" s="52"/>
    </row>
    <row r="12" spans="1:13" ht="83.25" customHeight="1">
      <c r="A12" s="175" t="s">
        <v>433</v>
      </c>
      <c r="B12" s="167" t="s">
        <v>10</v>
      </c>
      <c r="C12" s="167" t="s">
        <v>12</v>
      </c>
      <c r="D12" s="167" t="s">
        <v>524</v>
      </c>
      <c r="E12" s="176" t="s">
        <v>526</v>
      </c>
      <c r="F12" s="177">
        <v>100000</v>
      </c>
      <c r="G12" s="177">
        <v>100000</v>
      </c>
      <c r="H12" s="177">
        <v>100000</v>
      </c>
      <c r="I12" s="177">
        <v>0</v>
      </c>
      <c r="J12" s="177">
        <v>0</v>
      </c>
      <c r="K12" s="177">
        <v>0</v>
      </c>
      <c r="L12" s="176" t="s">
        <v>523</v>
      </c>
      <c r="M12" s="52"/>
    </row>
    <row r="13" spans="1:13" ht="78" customHeight="1">
      <c r="A13" s="171" t="s">
        <v>436</v>
      </c>
      <c r="B13" s="167" t="s">
        <v>29</v>
      </c>
      <c r="C13" s="167" t="s">
        <v>35</v>
      </c>
      <c r="D13" s="167" t="s">
        <v>524</v>
      </c>
      <c r="E13" s="172" t="s">
        <v>527</v>
      </c>
      <c r="F13" s="173">
        <v>65880</v>
      </c>
      <c r="G13" s="173" t="s">
        <v>522</v>
      </c>
      <c r="H13" s="173" t="s">
        <v>522</v>
      </c>
      <c r="I13" s="173" t="s">
        <v>522</v>
      </c>
      <c r="J13" s="178" t="s">
        <v>522</v>
      </c>
      <c r="K13" s="173" t="s">
        <v>522</v>
      </c>
      <c r="L13" s="172" t="s">
        <v>523</v>
      </c>
      <c r="M13" s="52"/>
    </row>
    <row r="14" spans="1:13" ht="66" customHeight="1">
      <c r="A14" s="171" t="s">
        <v>439</v>
      </c>
      <c r="B14" s="167" t="s">
        <v>528</v>
      </c>
      <c r="C14" s="167" t="s">
        <v>529</v>
      </c>
      <c r="D14" s="167" t="s">
        <v>530</v>
      </c>
      <c r="E14" s="172" t="s">
        <v>531</v>
      </c>
      <c r="F14" s="173">
        <v>2783</v>
      </c>
      <c r="G14" s="173">
        <v>2783</v>
      </c>
      <c r="H14" s="173">
        <v>2783</v>
      </c>
      <c r="I14" s="173" t="s">
        <v>522</v>
      </c>
      <c r="J14" s="178" t="s">
        <v>522</v>
      </c>
      <c r="K14" s="173" t="s">
        <v>522</v>
      </c>
      <c r="L14" s="172" t="s">
        <v>523</v>
      </c>
      <c r="M14" s="52"/>
    </row>
    <row r="15" spans="1:13" ht="66" customHeight="1">
      <c r="A15" s="171" t="s">
        <v>442</v>
      </c>
      <c r="B15" s="167" t="s">
        <v>41</v>
      </c>
      <c r="C15" s="167" t="s">
        <v>43</v>
      </c>
      <c r="D15" s="167" t="s">
        <v>532</v>
      </c>
      <c r="E15" s="172" t="s">
        <v>533</v>
      </c>
      <c r="F15" s="173">
        <v>160000</v>
      </c>
      <c r="G15" s="173">
        <v>160000</v>
      </c>
      <c r="H15" s="173">
        <v>160000</v>
      </c>
      <c r="I15" s="173">
        <v>0</v>
      </c>
      <c r="J15" s="179">
        <v>0</v>
      </c>
      <c r="K15" s="173">
        <v>0</v>
      </c>
      <c r="L15" s="172" t="s">
        <v>523</v>
      </c>
      <c r="M15" s="52"/>
    </row>
    <row r="16" spans="1:13" ht="66" customHeight="1">
      <c r="A16" s="171" t="s">
        <v>445</v>
      </c>
      <c r="B16" s="167" t="s">
        <v>57</v>
      </c>
      <c r="C16" s="167" t="s">
        <v>62</v>
      </c>
      <c r="D16" s="167" t="s">
        <v>532</v>
      </c>
      <c r="E16" s="172" t="s">
        <v>534</v>
      </c>
      <c r="F16" s="173">
        <v>22500</v>
      </c>
      <c r="G16" s="173">
        <v>22500</v>
      </c>
      <c r="H16" s="173">
        <v>22500</v>
      </c>
      <c r="I16" s="173">
        <v>0</v>
      </c>
      <c r="J16" s="179">
        <v>0</v>
      </c>
      <c r="K16" s="173">
        <v>0</v>
      </c>
      <c r="L16" s="172" t="s">
        <v>523</v>
      </c>
      <c r="M16" s="52"/>
    </row>
    <row r="17" spans="1:13" ht="66" customHeight="1">
      <c r="A17" s="171" t="s">
        <v>448</v>
      </c>
      <c r="B17" s="167" t="s">
        <v>153</v>
      </c>
      <c r="C17" s="167" t="s">
        <v>155</v>
      </c>
      <c r="D17" s="167" t="s">
        <v>592</v>
      </c>
      <c r="E17" s="172" t="s">
        <v>593</v>
      </c>
      <c r="F17" s="173">
        <v>606252</v>
      </c>
      <c r="G17" s="173">
        <v>606252</v>
      </c>
      <c r="H17" s="173">
        <v>606252</v>
      </c>
      <c r="I17" s="173">
        <v>0</v>
      </c>
      <c r="J17" s="179">
        <v>0</v>
      </c>
      <c r="K17" s="173">
        <v>0</v>
      </c>
      <c r="L17" s="172" t="s">
        <v>523</v>
      </c>
      <c r="M17" s="52"/>
    </row>
    <row r="18" spans="1:13" ht="90" customHeight="1">
      <c r="A18" s="171" t="s">
        <v>538</v>
      </c>
      <c r="B18" s="167" t="s">
        <v>153</v>
      </c>
      <c r="C18" s="167" t="s">
        <v>155</v>
      </c>
      <c r="D18" s="167" t="s">
        <v>535</v>
      </c>
      <c r="E18" s="172" t="s">
        <v>536</v>
      </c>
      <c r="F18" s="173">
        <v>281022</v>
      </c>
      <c r="G18" s="173">
        <v>281022</v>
      </c>
      <c r="H18" s="173">
        <v>281022</v>
      </c>
      <c r="I18" s="173">
        <v>0</v>
      </c>
      <c r="J18" s="179">
        <v>0</v>
      </c>
      <c r="K18" s="173">
        <v>0</v>
      </c>
      <c r="L18" s="172" t="s">
        <v>523</v>
      </c>
      <c r="M18" s="52"/>
    </row>
    <row r="19" spans="1:13" ht="93.75" customHeight="1">
      <c r="A19" s="171" t="s">
        <v>540</v>
      </c>
      <c r="B19" s="167" t="s">
        <v>211</v>
      </c>
      <c r="C19" s="167" t="s">
        <v>213</v>
      </c>
      <c r="D19" s="167" t="s">
        <v>524</v>
      </c>
      <c r="E19" s="180" t="s">
        <v>537</v>
      </c>
      <c r="F19" s="173">
        <v>147200</v>
      </c>
      <c r="G19" s="173">
        <v>147200</v>
      </c>
      <c r="H19" s="173">
        <v>56747</v>
      </c>
      <c r="I19" s="173">
        <v>0</v>
      </c>
      <c r="J19" s="179">
        <v>0</v>
      </c>
      <c r="K19" s="173">
        <v>90453</v>
      </c>
      <c r="L19" s="172" t="s">
        <v>523</v>
      </c>
      <c r="M19" s="52"/>
    </row>
    <row r="20" spans="1:13" ht="69.75">
      <c r="A20" s="171" t="s">
        <v>542</v>
      </c>
      <c r="B20" s="167" t="s">
        <v>219</v>
      </c>
      <c r="C20" s="167" t="s">
        <v>228</v>
      </c>
      <c r="D20" s="167" t="s">
        <v>520</v>
      </c>
      <c r="E20" s="181" t="s">
        <v>539</v>
      </c>
      <c r="F20" s="173">
        <v>400001</v>
      </c>
      <c r="G20" s="173" t="s">
        <v>522</v>
      </c>
      <c r="H20" s="173" t="s">
        <v>522</v>
      </c>
      <c r="I20" s="173" t="s">
        <v>522</v>
      </c>
      <c r="J20" s="179" t="s">
        <v>522</v>
      </c>
      <c r="K20" s="173" t="s">
        <v>522</v>
      </c>
      <c r="L20" s="172" t="s">
        <v>523</v>
      </c>
    </row>
    <row r="21" spans="1:13" ht="72" customHeight="1">
      <c r="A21" s="171" t="s">
        <v>594</v>
      </c>
      <c r="B21" s="167" t="s">
        <v>219</v>
      </c>
      <c r="C21" s="167" t="s">
        <v>221</v>
      </c>
      <c r="D21" s="167" t="s">
        <v>524</v>
      </c>
      <c r="E21" s="181" t="s">
        <v>541</v>
      </c>
      <c r="F21" s="173">
        <v>1220000</v>
      </c>
      <c r="G21" s="173">
        <v>1220000</v>
      </c>
      <c r="H21" s="173">
        <v>287000</v>
      </c>
      <c r="I21" s="173">
        <v>0</v>
      </c>
      <c r="J21" s="179">
        <v>433000</v>
      </c>
      <c r="K21" s="173">
        <v>500000</v>
      </c>
      <c r="L21" s="172" t="s">
        <v>523</v>
      </c>
      <c r="M21" s="52"/>
    </row>
    <row r="22" spans="1:13" ht="76.5" customHeight="1">
      <c r="A22" s="171" t="s">
        <v>595</v>
      </c>
      <c r="B22" s="167" t="s">
        <v>219</v>
      </c>
      <c r="C22" s="167" t="s">
        <v>221</v>
      </c>
      <c r="D22" s="167" t="s">
        <v>524</v>
      </c>
      <c r="E22" s="182" t="s">
        <v>543</v>
      </c>
      <c r="F22" s="173">
        <v>40400</v>
      </c>
      <c r="G22" s="173">
        <v>40400</v>
      </c>
      <c r="H22" s="173">
        <v>15400</v>
      </c>
      <c r="I22" s="173">
        <v>0</v>
      </c>
      <c r="J22" s="179">
        <v>0</v>
      </c>
      <c r="K22" s="173">
        <v>25000</v>
      </c>
      <c r="L22" s="172" t="s">
        <v>523</v>
      </c>
      <c r="M22" s="52"/>
    </row>
    <row r="23" spans="1:13" ht="22.5" customHeight="1">
      <c r="A23" s="396" t="s">
        <v>494</v>
      </c>
      <c r="B23" s="396"/>
      <c r="C23" s="396"/>
      <c r="D23" s="396"/>
      <c r="E23" s="396"/>
      <c r="F23" s="183">
        <f>SUM(F9:F22)</f>
        <v>4023338</v>
      </c>
      <c r="G23" s="184">
        <f>SUM(G9:G22)</f>
        <v>2609257</v>
      </c>
      <c r="H23" s="185">
        <f>SUM(H9:H22)</f>
        <v>1536952</v>
      </c>
      <c r="I23" s="186">
        <f>I10</f>
        <v>23852</v>
      </c>
      <c r="J23" s="186">
        <v>433000</v>
      </c>
      <c r="K23" s="185">
        <f>SUM(K9:K22)</f>
        <v>615453</v>
      </c>
      <c r="L23" s="187" t="s">
        <v>522</v>
      </c>
      <c r="M23" s="52"/>
    </row>
    <row r="24" spans="1:13">
      <c r="A24" s="52"/>
      <c r="B24" s="52"/>
      <c r="C24" s="52"/>
      <c r="D24" s="52"/>
      <c r="E24" s="52"/>
      <c r="F24" s="52"/>
      <c r="G24" s="52"/>
      <c r="H24" s="52"/>
      <c r="I24" s="52"/>
      <c r="J24" s="52"/>
      <c r="K24" s="52"/>
      <c r="L24" s="52"/>
      <c r="M24" s="52"/>
    </row>
    <row r="26" spans="1:13">
      <c r="A26" s="121" t="s">
        <v>544</v>
      </c>
    </row>
    <row r="27" spans="1:13">
      <c r="A27" s="53" t="s">
        <v>545</v>
      </c>
    </row>
  </sheetData>
  <mergeCells count="16">
    <mergeCell ref="A23:E23"/>
    <mergeCell ref="A1:L1"/>
    <mergeCell ref="A3:A7"/>
    <mergeCell ref="B3:B7"/>
    <mergeCell ref="C3:C7"/>
    <mergeCell ref="D3:D7"/>
    <mergeCell ref="E3:E7"/>
    <mergeCell ref="F3:F7"/>
    <mergeCell ref="G3:K3"/>
    <mergeCell ref="L3:L7"/>
    <mergeCell ref="G4:G7"/>
    <mergeCell ref="H4:K4"/>
    <mergeCell ref="H5:H7"/>
    <mergeCell ref="I5:I7"/>
    <mergeCell ref="J5:J7"/>
    <mergeCell ref="K5:K7"/>
  </mergeCells>
  <pageMargins left="0.70866141732283472" right="0.70866141732283472" top="0.74803149606299213" bottom="0.74803149606299213" header="0.31496062992125984" footer="0.31496062992125984"/>
  <pageSetup paperSize="9" scale="37" orientation="landscape" r:id="rId1"/>
  <headerFooter>
    <oddHeader>&amp;R&amp;14Załącznik nr  3
do uchwały Rady Gminy nr III/12/10
z dnia 28.12.2010r.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
  <sheetViews>
    <sheetView view="pageLayout" zoomScaleNormal="100" workbookViewId="0">
      <selection activeCell="E6" sqref="E6"/>
    </sheetView>
  </sheetViews>
  <sheetFormatPr defaultRowHeight="15"/>
  <cols>
    <col min="1" max="1" width="6.42578125" customWidth="1"/>
    <col min="2" max="2" width="8.42578125" customWidth="1"/>
    <col min="3" max="3" width="9.42578125" customWidth="1"/>
    <col min="5" max="5" width="17.85546875" customWidth="1"/>
    <col min="6" max="6" width="18.5703125" customWidth="1"/>
  </cols>
  <sheetData>
    <row r="1" spans="1:9" ht="18.75">
      <c r="A1" s="410" t="s">
        <v>590</v>
      </c>
      <c r="B1" s="410"/>
      <c r="C1" s="410"/>
      <c r="D1" s="410"/>
      <c r="E1" s="410"/>
      <c r="F1" s="410"/>
      <c r="G1" s="410"/>
      <c r="H1" s="410"/>
      <c r="I1" s="410"/>
    </row>
    <row r="2" spans="1:9" ht="18.75">
      <c r="A2" s="227"/>
      <c r="B2" s="227"/>
      <c r="C2" s="227"/>
      <c r="D2" s="227"/>
      <c r="E2" s="227"/>
      <c r="F2" s="227"/>
      <c r="G2" s="227"/>
      <c r="H2" s="227"/>
      <c r="I2" s="227"/>
    </row>
    <row r="3" spans="1:9" ht="18.75">
      <c r="A3" s="227"/>
    </row>
    <row r="4" spans="1:9" ht="47.25">
      <c r="A4" s="254" t="s">
        <v>471</v>
      </c>
      <c r="B4" s="254" t="s">
        <v>2</v>
      </c>
      <c r="C4" s="254" t="s">
        <v>3</v>
      </c>
      <c r="D4" s="254" t="s">
        <v>4</v>
      </c>
      <c r="E4" s="254" t="s">
        <v>584</v>
      </c>
      <c r="F4" s="254" t="s">
        <v>585</v>
      </c>
      <c r="G4" s="254" t="s">
        <v>586</v>
      </c>
    </row>
    <row r="5" spans="1:9">
      <c r="A5" s="229">
        <v>1</v>
      </c>
      <c r="B5" s="229">
        <v>2</v>
      </c>
      <c r="C5" s="229">
        <v>3</v>
      </c>
      <c r="D5" s="229">
        <v>4</v>
      </c>
      <c r="E5" s="229">
        <v>5</v>
      </c>
      <c r="F5" s="229">
        <v>6</v>
      </c>
      <c r="G5" s="229">
        <v>7</v>
      </c>
    </row>
    <row r="6" spans="1:9" ht="122.25" customHeight="1">
      <c r="A6" s="230" t="s">
        <v>418</v>
      </c>
      <c r="B6" s="230">
        <v>900</v>
      </c>
      <c r="C6" s="230">
        <v>90002</v>
      </c>
      <c r="D6" s="230">
        <v>6010</v>
      </c>
      <c r="E6" s="231" t="s">
        <v>587</v>
      </c>
      <c r="F6" s="231" t="s">
        <v>588</v>
      </c>
      <c r="G6" s="232">
        <v>64000</v>
      </c>
    </row>
    <row r="7" spans="1:9" ht="15.75">
      <c r="A7" s="230"/>
      <c r="B7" s="233"/>
      <c r="C7" s="233"/>
      <c r="D7" s="233"/>
      <c r="E7" s="409" t="s">
        <v>589</v>
      </c>
      <c r="F7" s="409"/>
      <c r="G7" s="234">
        <v>64000</v>
      </c>
    </row>
    <row r="8" spans="1:9" ht="15.75">
      <c r="A8" s="228"/>
    </row>
  </sheetData>
  <mergeCells count="2">
    <mergeCell ref="E7:F7"/>
    <mergeCell ref="A1:I1"/>
  </mergeCells>
  <pageMargins left="0.98958333333333337" right="0.7" top="1.8125" bottom="0.75" header="0.3" footer="0.3"/>
  <pageSetup paperSize="9" orientation="portrait" r:id="rId1"/>
  <headerFooter>
    <oddHeader>&amp;R&amp;9Załącznik nr  3a
do uchwały Rady Gminy nr III/12/10
z dnia  28.12.2010r.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view="pageLayout" topLeftCell="A7" zoomScale="80" zoomScaleNormal="100" zoomScalePageLayoutView="80" workbookViewId="0">
      <selection activeCell="E11" sqref="E11"/>
    </sheetView>
  </sheetViews>
  <sheetFormatPr defaultRowHeight="15"/>
  <cols>
    <col min="1" max="1" width="6.28515625" customWidth="1"/>
    <col min="2" max="2" width="7.5703125" customWidth="1"/>
    <col min="3" max="3" width="12" customWidth="1"/>
    <col min="5" max="5" width="32.7109375" customWidth="1"/>
    <col min="6" max="6" width="11.42578125" customWidth="1"/>
    <col min="7" max="7" width="9.28515625" customWidth="1"/>
    <col min="8" max="8" width="10.140625" customWidth="1"/>
    <col min="10" max="10" width="10" customWidth="1"/>
    <col min="11" max="11" width="9.85546875" customWidth="1"/>
    <col min="12" max="12" width="13.7109375" customWidth="1"/>
  </cols>
  <sheetData>
    <row r="1" spans="1:13" ht="18">
      <c r="A1" s="412" t="s">
        <v>601</v>
      </c>
      <c r="B1" s="412"/>
      <c r="C1" s="412"/>
      <c r="D1" s="412"/>
      <c r="E1" s="412"/>
      <c r="F1" s="412"/>
      <c r="G1" s="412"/>
      <c r="H1" s="412"/>
      <c r="I1" s="412"/>
      <c r="J1" s="412"/>
      <c r="K1" s="412"/>
      <c r="L1" s="412"/>
    </row>
    <row r="2" spans="1:13" ht="18">
      <c r="A2" s="113"/>
      <c r="B2" s="113"/>
      <c r="C2" s="113"/>
      <c r="D2" s="113"/>
      <c r="E2" s="113"/>
      <c r="F2" s="113"/>
      <c r="G2" s="113"/>
      <c r="H2" s="113"/>
      <c r="I2" s="113"/>
      <c r="J2" s="113"/>
      <c r="K2" s="113"/>
      <c r="L2" s="219" t="s">
        <v>401</v>
      </c>
    </row>
    <row r="3" spans="1:13">
      <c r="A3" s="371" t="s">
        <v>471</v>
      </c>
      <c r="B3" s="371" t="s">
        <v>2</v>
      </c>
      <c r="C3" s="371" t="s">
        <v>509</v>
      </c>
      <c r="D3" s="368" t="s">
        <v>575</v>
      </c>
      <c r="E3" s="363" t="s">
        <v>576</v>
      </c>
      <c r="F3" s="363" t="s">
        <v>577</v>
      </c>
      <c r="G3" s="363" t="s">
        <v>421</v>
      </c>
      <c r="H3" s="363"/>
      <c r="I3" s="363"/>
      <c r="J3" s="363"/>
      <c r="K3" s="363"/>
      <c r="L3" s="363" t="s">
        <v>513</v>
      </c>
    </row>
    <row r="4" spans="1:13">
      <c r="A4" s="371"/>
      <c r="B4" s="371"/>
      <c r="C4" s="371"/>
      <c r="D4" s="369"/>
      <c r="E4" s="363"/>
      <c r="F4" s="363"/>
      <c r="G4" s="363" t="s">
        <v>514</v>
      </c>
      <c r="H4" s="363" t="s">
        <v>515</v>
      </c>
      <c r="I4" s="363"/>
      <c r="J4" s="363"/>
      <c r="K4" s="363"/>
      <c r="L4" s="363"/>
    </row>
    <row r="5" spans="1:13">
      <c r="A5" s="371"/>
      <c r="B5" s="371"/>
      <c r="C5" s="371"/>
      <c r="D5" s="369"/>
      <c r="E5" s="363"/>
      <c r="F5" s="363"/>
      <c r="G5" s="363"/>
      <c r="H5" s="363" t="s">
        <v>516</v>
      </c>
      <c r="I5" s="363" t="s">
        <v>517</v>
      </c>
      <c r="J5" s="363" t="s">
        <v>578</v>
      </c>
      <c r="K5" s="363" t="s">
        <v>519</v>
      </c>
      <c r="L5" s="363"/>
    </row>
    <row r="6" spans="1:13">
      <c r="A6" s="371"/>
      <c r="B6" s="371"/>
      <c r="C6" s="371"/>
      <c r="D6" s="369"/>
      <c r="E6" s="363"/>
      <c r="F6" s="363"/>
      <c r="G6" s="363"/>
      <c r="H6" s="363"/>
      <c r="I6" s="363"/>
      <c r="J6" s="363"/>
      <c r="K6" s="363"/>
      <c r="L6" s="363"/>
    </row>
    <row r="7" spans="1:13" ht="50.25" customHeight="1">
      <c r="A7" s="371"/>
      <c r="B7" s="371"/>
      <c r="C7" s="371"/>
      <c r="D7" s="370"/>
      <c r="E7" s="363"/>
      <c r="F7" s="363"/>
      <c r="G7" s="363"/>
      <c r="H7" s="363"/>
      <c r="I7" s="363"/>
      <c r="J7" s="363"/>
      <c r="K7" s="363"/>
      <c r="L7" s="363"/>
    </row>
    <row r="8" spans="1:13">
      <c r="A8" s="5">
        <v>1</v>
      </c>
      <c r="B8" s="5">
        <v>2</v>
      </c>
      <c r="C8" s="5">
        <v>3</v>
      </c>
      <c r="D8" s="5">
        <v>4</v>
      </c>
      <c r="E8" s="5">
        <v>5</v>
      </c>
      <c r="F8" s="5">
        <v>6</v>
      </c>
      <c r="G8" s="5">
        <v>7</v>
      </c>
      <c r="H8" s="5">
        <v>8</v>
      </c>
      <c r="I8" s="5">
        <v>9</v>
      </c>
      <c r="J8" s="5">
        <v>10</v>
      </c>
      <c r="K8" s="5">
        <v>11</v>
      </c>
      <c r="L8" s="5">
        <v>14</v>
      </c>
    </row>
    <row r="9" spans="1:13" ht="83.25" customHeight="1">
      <c r="A9" s="220" t="s">
        <v>418</v>
      </c>
      <c r="B9" s="221" t="s">
        <v>196</v>
      </c>
      <c r="C9" s="221" t="s">
        <v>596</v>
      </c>
      <c r="D9" s="222" t="s">
        <v>520</v>
      </c>
      <c r="E9" s="226" t="s">
        <v>602</v>
      </c>
      <c r="F9" s="223">
        <v>404338</v>
      </c>
      <c r="G9" s="223">
        <v>401878</v>
      </c>
      <c r="H9" s="303">
        <v>80154.350000000006</v>
      </c>
      <c r="I9" s="301">
        <v>0</v>
      </c>
      <c r="J9" s="302" t="s">
        <v>603</v>
      </c>
      <c r="K9" s="299">
        <v>321502</v>
      </c>
      <c r="L9" s="225" t="s">
        <v>523</v>
      </c>
      <c r="M9" s="300"/>
    </row>
    <row r="10" spans="1:13" ht="66" customHeight="1">
      <c r="A10" s="220" t="s">
        <v>420</v>
      </c>
      <c r="B10" s="221"/>
      <c r="C10" s="221"/>
      <c r="D10" s="222"/>
      <c r="E10" s="222"/>
      <c r="F10" s="223"/>
      <c r="G10" s="223"/>
      <c r="H10" s="223"/>
      <c r="I10" s="223"/>
      <c r="J10" s="224"/>
      <c r="K10" s="223"/>
      <c r="L10" s="225"/>
    </row>
    <row r="11" spans="1:13" ht="87" customHeight="1">
      <c r="A11" s="220" t="s">
        <v>430</v>
      </c>
      <c r="B11" s="221"/>
      <c r="C11" s="221"/>
      <c r="D11" s="222"/>
      <c r="E11" s="226"/>
      <c r="F11" s="223"/>
      <c r="G11" s="223"/>
      <c r="H11" s="223"/>
      <c r="I11" s="223"/>
      <c r="J11" s="224"/>
      <c r="K11" s="223"/>
      <c r="L11" s="225"/>
    </row>
    <row r="12" spans="1:13" ht="24" customHeight="1">
      <c r="A12" s="411" t="s">
        <v>494</v>
      </c>
      <c r="B12" s="411"/>
      <c r="C12" s="411"/>
      <c r="D12" s="411"/>
      <c r="E12" s="411"/>
      <c r="F12" s="25">
        <f>SUM(F9:F11)</f>
        <v>404338</v>
      </c>
      <c r="G12" s="12">
        <f>SUM(G9:G11)</f>
        <v>401878</v>
      </c>
      <c r="H12" s="25">
        <f>SUM(H9:H11)</f>
        <v>80154.350000000006</v>
      </c>
      <c r="I12" s="25">
        <f>SUM(I9:I10)</f>
        <v>0</v>
      </c>
      <c r="J12" s="118"/>
      <c r="K12" s="25">
        <f>SUM(K9:K11)</f>
        <v>321502</v>
      </c>
      <c r="L12" s="119" t="s">
        <v>522</v>
      </c>
    </row>
    <row r="13" spans="1:13">
      <c r="A13" s="52"/>
      <c r="B13" s="52"/>
      <c r="C13" s="52"/>
      <c r="D13" s="52"/>
      <c r="E13" s="52"/>
      <c r="F13" s="52"/>
      <c r="G13" s="52"/>
      <c r="H13" s="52"/>
      <c r="I13" s="52"/>
      <c r="J13" s="52"/>
      <c r="K13" s="52"/>
      <c r="L13" s="52"/>
    </row>
    <row r="14" spans="1:13">
      <c r="A14" s="53" t="s">
        <v>579</v>
      </c>
      <c r="B14" s="53"/>
      <c r="C14" s="53"/>
      <c r="D14" s="53"/>
      <c r="E14" s="53"/>
      <c r="F14" s="53"/>
      <c r="G14" s="53"/>
      <c r="H14" s="53"/>
      <c r="I14" s="53"/>
      <c r="J14" s="53"/>
      <c r="K14" s="53"/>
      <c r="L14" s="53"/>
    </row>
    <row r="15" spans="1:13">
      <c r="A15" s="53" t="s">
        <v>580</v>
      </c>
      <c r="B15" s="53"/>
      <c r="C15" s="53"/>
      <c r="D15" s="53"/>
      <c r="E15" s="53"/>
      <c r="F15" s="53"/>
      <c r="G15" s="53"/>
      <c r="H15" s="53"/>
      <c r="I15" s="53"/>
      <c r="J15" s="53"/>
      <c r="K15" s="53"/>
      <c r="L15" s="53"/>
    </row>
    <row r="16" spans="1:13">
      <c r="A16" s="53" t="s">
        <v>581</v>
      </c>
      <c r="B16" s="53"/>
      <c r="C16" s="53"/>
      <c r="D16" s="53"/>
      <c r="E16" s="53"/>
      <c r="F16" s="53"/>
      <c r="G16" s="53"/>
      <c r="H16" s="53"/>
      <c r="I16" s="53"/>
      <c r="J16" s="53"/>
      <c r="K16" s="53"/>
      <c r="L16" s="53"/>
    </row>
    <row r="17" spans="1:12">
      <c r="A17" s="53" t="s">
        <v>582</v>
      </c>
      <c r="B17" s="53"/>
      <c r="C17" s="53"/>
      <c r="D17" s="53"/>
      <c r="E17" s="53"/>
      <c r="F17" s="53"/>
      <c r="G17" s="53"/>
      <c r="H17" s="53"/>
      <c r="I17" s="53"/>
      <c r="J17" s="53"/>
      <c r="K17" s="53"/>
      <c r="L17" s="53"/>
    </row>
    <row r="20" spans="1:12">
      <c r="A20" s="121" t="s">
        <v>583</v>
      </c>
      <c r="B20" s="53"/>
      <c r="C20" s="53"/>
      <c r="D20" s="53"/>
      <c r="E20" s="53"/>
    </row>
  </sheetData>
  <mergeCells count="16">
    <mergeCell ref="A12:E12"/>
    <mergeCell ref="A1:L1"/>
    <mergeCell ref="A3:A7"/>
    <mergeCell ref="B3:B7"/>
    <mergeCell ref="C3:C7"/>
    <mergeCell ref="D3:D7"/>
    <mergeCell ref="E3:E7"/>
    <mergeCell ref="F3:F7"/>
    <mergeCell ref="G3:K3"/>
    <mergeCell ref="L3:L7"/>
    <mergeCell ref="G4:G7"/>
    <mergeCell ref="H4:K4"/>
    <mergeCell ref="H5:H7"/>
    <mergeCell ref="I5:I7"/>
    <mergeCell ref="J5:J7"/>
    <mergeCell ref="K5:K7"/>
  </mergeCells>
  <pageMargins left="1.3774999999999999" right="0.70866141732283472" top="1.1716666666666666" bottom="0.74803149606299213" header="0.31496062992125984" footer="0.31496062992125984"/>
  <pageSetup paperSize="9" scale="76" orientation="landscape" r:id="rId1"/>
  <headerFooter>
    <oddHeader xml:space="preserve">&amp;R&amp;10Załącznik nr 3b
do uchwały Rady Gminy nr 
z dnia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15"/>
  <sheetViews>
    <sheetView showGridLines="0" tabSelected="1" showRuler="0" zoomScaleNormal="100" zoomScaleSheetLayoutView="100" workbookViewId="0">
      <selection activeCell="L2" sqref="L2:O2"/>
    </sheetView>
  </sheetViews>
  <sheetFormatPr defaultColWidth="10.28515625" defaultRowHeight="11.25"/>
  <cols>
    <col min="1" max="1" width="5.140625" style="189" customWidth="1"/>
    <col min="2" max="2" width="21.140625" style="189" customWidth="1"/>
    <col min="3" max="3" width="5.140625" style="189" hidden="1" customWidth="1"/>
    <col min="4" max="4" width="10.140625" style="189" customWidth="1"/>
    <col min="5" max="5" width="14.7109375" style="189" customWidth="1"/>
    <col min="6" max="6" width="13" style="189" customWidth="1"/>
    <col min="7" max="7" width="15.140625" style="189" customWidth="1"/>
    <col min="8" max="8" width="14.5703125" style="189" customWidth="1"/>
    <col min="9" max="9" width="13.42578125" style="189" customWidth="1"/>
    <col min="10" max="10" width="14.28515625" style="189" customWidth="1"/>
    <col min="11" max="11" width="13" style="189" customWidth="1"/>
    <col min="12" max="13" width="12.85546875" style="189" customWidth="1"/>
    <col min="14" max="14" width="14.28515625" style="189" customWidth="1"/>
    <col min="15" max="15" width="12.42578125" style="189" customWidth="1"/>
    <col min="16" max="16" width="14.7109375" style="189" hidden="1" customWidth="1"/>
    <col min="17" max="17" width="12.42578125" style="189" customWidth="1"/>
    <col min="18" max="18" width="12.7109375" style="189" bestFit="1" customWidth="1"/>
    <col min="19" max="19" width="14.28515625" style="189" customWidth="1"/>
    <col min="20" max="16384" width="10.28515625" style="189"/>
  </cols>
  <sheetData>
    <row r="1" spans="1:18" ht="39.75" customHeight="1">
      <c r="A1" s="474" t="s">
        <v>654</v>
      </c>
      <c r="B1" s="474"/>
      <c r="C1" s="474"/>
      <c r="D1" s="474"/>
      <c r="E1" s="474"/>
      <c r="F1" s="474"/>
      <c r="G1" s="474"/>
      <c r="H1" s="474"/>
      <c r="I1" s="474"/>
      <c r="J1" s="474"/>
      <c r="K1" s="474"/>
      <c r="L1" s="474"/>
      <c r="M1" s="474"/>
      <c r="N1" s="474"/>
      <c r="O1" s="474"/>
    </row>
    <row r="2" spans="1:18" ht="58.5" customHeight="1" thickBot="1">
      <c r="L2" s="501" t="s">
        <v>663</v>
      </c>
      <c r="M2" s="502"/>
      <c r="N2" s="502"/>
      <c r="O2" s="502"/>
    </row>
    <row r="3" spans="1:18" ht="11.25" customHeight="1">
      <c r="A3" s="475" t="s">
        <v>471</v>
      </c>
      <c r="B3" s="478" t="s">
        <v>546</v>
      </c>
      <c r="C3" s="481" t="s">
        <v>547</v>
      </c>
      <c r="D3" s="484" t="s">
        <v>619</v>
      </c>
      <c r="E3" s="499" t="s">
        <v>622</v>
      </c>
      <c r="F3" s="499"/>
      <c r="G3" s="499"/>
      <c r="H3" s="487" t="s">
        <v>655</v>
      </c>
      <c r="I3" s="488"/>
      <c r="J3" s="488"/>
      <c r="K3" s="488"/>
      <c r="L3" s="488"/>
      <c r="M3" s="488"/>
      <c r="N3" s="488"/>
      <c r="O3" s="489"/>
    </row>
    <row r="4" spans="1:18" ht="14.25" customHeight="1">
      <c r="A4" s="476"/>
      <c r="B4" s="479"/>
      <c r="C4" s="482"/>
      <c r="D4" s="485"/>
      <c r="E4" s="500"/>
      <c r="F4" s="500"/>
      <c r="G4" s="500"/>
      <c r="H4" s="485" t="s">
        <v>621</v>
      </c>
      <c r="I4" s="490" t="s">
        <v>615</v>
      </c>
      <c r="J4" s="491"/>
      <c r="K4" s="491"/>
      <c r="L4" s="494"/>
      <c r="M4" s="490" t="s">
        <v>548</v>
      </c>
      <c r="N4" s="491"/>
      <c r="O4" s="492"/>
    </row>
    <row r="5" spans="1:18" ht="12.75" customHeight="1">
      <c r="A5" s="476"/>
      <c r="B5" s="479"/>
      <c r="C5" s="482"/>
      <c r="D5" s="485"/>
      <c r="E5" s="500"/>
      <c r="F5" s="500"/>
      <c r="G5" s="500"/>
      <c r="H5" s="485"/>
      <c r="I5" s="493" t="s">
        <v>631</v>
      </c>
      <c r="J5" s="490" t="s">
        <v>549</v>
      </c>
      <c r="K5" s="491"/>
      <c r="L5" s="494"/>
      <c r="M5" s="493" t="s">
        <v>630</v>
      </c>
      <c r="N5" s="495" t="s">
        <v>549</v>
      </c>
      <c r="O5" s="496"/>
    </row>
    <row r="6" spans="1:18" ht="12.75" customHeight="1">
      <c r="A6" s="476"/>
      <c r="B6" s="479"/>
      <c r="C6" s="482"/>
      <c r="D6" s="485"/>
      <c r="E6" s="500" t="s">
        <v>623</v>
      </c>
      <c r="F6" s="504" t="s">
        <v>233</v>
      </c>
      <c r="G6" s="504"/>
      <c r="H6" s="485"/>
      <c r="I6" s="485"/>
      <c r="J6" s="493" t="s">
        <v>616</v>
      </c>
      <c r="K6" s="490" t="s">
        <v>618</v>
      </c>
      <c r="L6" s="494"/>
      <c r="M6" s="485"/>
      <c r="N6" s="497"/>
      <c r="O6" s="498"/>
    </row>
    <row r="7" spans="1:18" ht="48" customHeight="1">
      <c r="A7" s="477"/>
      <c r="B7" s="480"/>
      <c r="C7" s="483"/>
      <c r="D7" s="486"/>
      <c r="E7" s="500"/>
      <c r="F7" s="337" t="s">
        <v>624</v>
      </c>
      <c r="G7" s="337" t="s">
        <v>625</v>
      </c>
      <c r="H7" s="486"/>
      <c r="I7" s="486"/>
      <c r="J7" s="486"/>
      <c r="K7" s="337" t="s">
        <v>639</v>
      </c>
      <c r="L7" s="337" t="s">
        <v>614</v>
      </c>
      <c r="M7" s="486"/>
      <c r="N7" s="307" t="s">
        <v>628</v>
      </c>
      <c r="O7" s="316" t="s">
        <v>617</v>
      </c>
    </row>
    <row r="8" spans="1:18" ht="7.5" customHeight="1">
      <c r="A8" s="317">
        <v>1</v>
      </c>
      <c r="B8" s="190">
        <v>2</v>
      </c>
      <c r="C8" s="190">
        <v>3</v>
      </c>
      <c r="D8" s="190">
        <v>3</v>
      </c>
      <c r="E8" s="190">
        <v>4</v>
      </c>
      <c r="F8" s="190">
        <v>5</v>
      </c>
      <c r="G8" s="190">
        <v>6</v>
      </c>
      <c r="H8" s="190">
        <v>7</v>
      </c>
      <c r="I8" s="190">
        <v>8</v>
      </c>
      <c r="J8" s="190">
        <v>9</v>
      </c>
      <c r="K8" s="190">
        <v>10</v>
      </c>
      <c r="L8" s="190">
        <v>11</v>
      </c>
      <c r="M8" s="190">
        <v>12</v>
      </c>
      <c r="N8" s="308">
        <v>13</v>
      </c>
      <c r="O8" s="318">
        <v>14</v>
      </c>
    </row>
    <row r="9" spans="1:18" s="191" customFormat="1" ht="13.5" customHeight="1">
      <c r="A9" s="327">
        <v>1</v>
      </c>
      <c r="B9" s="315" t="s">
        <v>550</v>
      </c>
      <c r="C9" s="503" t="s">
        <v>522</v>
      </c>
      <c r="D9" s="503"/>
      <c r="E9" s="314">
        <f t="shared" ref="E9:N9" si="0">SUM(E15+E25+E35)</f>
        <v>4107188.44</v>
      </c>
      <c r="F9" s="314">
        <f t="shared" si="0"/>
        <v>757133.58000000007</v>
      </c>
      <c r="G9" s="314">
        <f t="shared" si="0"/>
        <v>3350054.86</v>
      </c>
      <c r="H9" s="314">
        <f>I9+M9</f>
        <v>2341766.6599999997</v>
      </c>
      <c r="I9" s="314">
        <f t="shared" si="0"/>
        <v>422646.05</v>
      </c>
      <c r="J9" s="314">
        <f t="shared" si="0"/>
        <v>421421.13</v>
      </c>
      <c r="K9" s="314">
        <f>SUM(K15+K25+K35)</f>
        <v>1000</v>
      </c>
      <c r="L9" s="314">
        <f t="shared" si="0"/>
        <v>224.92</v>
      </c>
      <c r="M9" s="314">
        <f t="shared" si="0"/>
        <v>1919120.6099999999</v>
      </c>
      <c r="N9" s="314">
        <f t="shared" si="0"/>
        <v>1919120.6099999999</v>
      </c>
      <c r="O9" s="314">
        <f>SUM(O15+O25+O35)</f>
        <v>0</v>
      </c>
      <c r="P9" s="306"/>
      <c r="Q9" s="306"/>
      <c r="R9" s="324"/>
    </row>
    <row r="10" spans="1:18" s="191" customFormat="1" ht="13.5" customHeight="1" thickBot="1">
      <c r="A10" s="505" t="s">
        <v>636</v>
      </c>
      <c r="B10" s="506"/>
      <c r="C10" s="506"/>
      <c r="D10" s="506"/>
      <c r="E10" s="506"/>
      <c r="F10" s="506"/>
      <c r="G10" s="506"/>
      <c r="H10" s="325">
        <f>I10+M10</f>
        <v>1000</v>
      </c>
      <c r="I10" s="325">
        <f>J10+K10+L10</f>
        <v>1000</v>
      </c>
      <c r="J10" s="325"/>
      <c r="K10" s="325">
        <f>SUM(K15+K25+K35)</f>
        <v>1000</v>
      </c>
      <c r="L10" s="325"/>
      <c r="M10" s="325"/>
      <c r="N10" s="325"/>
      <c r="O10" s="325">
        <f>SUM(O15+O25+O35)</f>
        <v>0</v>
      </c>
      <c r="P10" s="306"/>
      <c r="Q10" s="306"/>
      <c r="R10" s="324"/>
    </row>
    <row r="11" spans="1:18" ht="15.75" customHeight="1" thickBot="1">
      <c r="A11" s="431" t="s">
        <v>651</v>
      </c>
      <c r="B11" s="328" t="s">
        <v>551</v>
      </c>
      <c r="C11" s="350"/>
      <c r="D11" s="437" t="s">
        <v>658</v>
      </c>
      <c r="E11" s="437"/>
      <c r="F11" s="437"/>
      <c r="G11" s="437"/>
      <c r="H11" s="437"/>
      <c r="I11" s="437"/>
      <c r="J11" s="437"/>
      <c r="K11" s="437"/>
      <c r="L11" s="437"/>
      <c r="M11" s="437"/>
      <c r="N11" s="437"/>
      <c r="O11" s="438"/>
    </row>
    <row r="12" spans="1:18" ht="15.75" customHeight="1" thickBot="1">
      <c r="A12" s="432"/>
      <c r="B12" s="192" t="s">
        <v>613</v>
      </c>
      <c r="C12" s="350"/>
      <c r="D12" s="439"/>
      <c r="E12" s="439"/>
      <c r="F12" s="439"/>
      <c r="G12" s="439"/>
      <c r="H12" s="439"/>
      <c r="I12" s="439"/>
      <c r="J12" s="439"/>
      <c r="K12" s="439"/>
      <c r="L12" s="439"/>
      <c r="M12" s="439"/>
      <c r="N12" s="439"/>
      <c r="O12" s="440"/>
    </row>
    <row r="13" spans="1:18" ht="15.75" customHeight="1" thickBot="1">
      <c r="A13" s="432"/>
      <c r="B13" s="192" t="s">
        <v>552</v>
      </c>
      <c r="C13" s="350"/>
      <c r="D13" s="439"/>
      <c r="E13" s="439"/>
      <c r="F13" s="439"/>
      <c r="G13" s="439"/>
      <c r="H13" s="439"/>
      <c r="I13" s="439"/>
      <c r="J13" s="439"/>
      <c r="K13" s="439"/>
      <c r="L13" s="439"/>
      <c r="M13" s="439"/>
      <c r="N13" s="439"/>
      <c r="O13" s="440"/>
    </row>
    <row r="14" spans="1:18" ht="15.75" customHeight="1" thickBot="1">
      <c r="A14" s="432"/>
      <c r="B14" s="192" t="s">
        <v>553</v>
      </c>
      <c r="C14" s="350"/>
      <c r="D14" s="441"/>
      <c r="E14" s="441"/>
      <c r="F14" s="441"/>
      <c r="G14" s="441"/>
      <c r="H14" s="441"/>
      <c r="I14" s="441"/>
      <c r="J14" s="441"/>
      <c r="K14" s="441"/>
      <c r="L14" s="441"/>
      <c r="M14" s="441"/>
      <c r="N14" s="441"/>
      <c r="O14" s="442"/>
    </row>
    <row r="15" spans="1:18" ht="15.75" customHeight="1" thickBot="1">
      <c r="A15" s="432"/>
      <c r="B15" s="192" t="s">
        <v>554</v>
      </c>
      <c r="C15" s="350"/>
      <c r="D15" s="351" t="s">
        <v>641</v>
      </c>
      <c r="E15" s="352">
        <v>854533.64</v>
      </c>
      <c r="F15" s="352">
        <v>138635.04999999999</v>
      </c>
      <c r="G15" s="352">
        <v>715898.59</v>
      </c>
      <c r="H15" s="353">
        <f>I15+M15</f>
        <v>847153.6399999999</v>
      </c>
      <c r="I15" s="353">
        <f>SUM(J15:L15)</f>
        <v>137528.04999999999</v>
      </c>
      <c r="J15" s="354">
        <v>137528.04999999999</v>
      </c>
      <c r="K15" s="353"/>
      <c r="L15" s="353"/>
      <c r="M15" s="353">
        <f>SUM(N15:O15)</f>
        <v>709625.59</v>
      </c>
      <c r="N15" s="353">
        <v>709625.59</v>
      </c>
      <c r="O15" s="353">
        <v>0</v>
      </c>
    </row>
    <row r="16" spans="1:18" ht="15.75" customHeight="1" thickBot="1">
      <c r="A16" s="432"/>
      <c r="B16" s="192" t="s">
        <v>626</v>
      </c>
      <c r="C16" s="350"/>
      <c r="D16" s="351"/>
      <c r="E16" s="352"/>
      <c r="F16" s="352">
        <v>1107</v>
      </c>
      <c r="G16" s="352">
        <v>6273</v>
      </c>
      <c r="H16" s="445"/>
      <c r="I16" s="445"/>
      <c r="J16" s="446"/>
      <c r="K16" s="445"/>
      <c r="L16" s="445"/>
      <c r="M16" s="445"/>
      <c r="N16" s="445"/>
      <c r="O16" s="445"/>
    </row>
    <row r="17" spans="1:17" ht="15.75" customHeight="1" thickBot="1">
      <c r="A17" s="432"/>
      <c r="B17" s="192" t="s">
        <v>635</v>
      </c>
      <c r="C17" s="350"/>
      <c r="D17" s="443"/>
      <c r="E17" s="355">
        <v>0</v>
      </c>
      <c r="F17" s="355">
        <v>0</v>
      </c>
      <c r="G17" s="355">
        <v>0</v>
      </c>
      <c r="H17" s="445"/>
      <c r="I17" s="445"/>
      <c r="J17" s="446"/>
      <c r="K17" s="445"/>
      <c r="L17" s="445"/>
      <c r="M17" s="445"/>
      <c r="N17" s="445"/>
      <c r="O17" s="445"/>
    </row>
    <row r="18" spans="1:17" ht="15.75" customHeight="1" thickBot="1">
      <c r="A18" s="432"/>
      <c r="B18" s="192" t="s">
        <v>620</v>
      </c>
      <c r="C18" s="350"/>
      <c r="D18" s="443"/>
      <c r="E18" s="352">
        <v>0</v>
      </c>
      <c r="F18" s="352">
        <v>0</v>
      </c>
      <c r="G18" s="352">
        <v>0</v>
      </c>
      <c r="H18" s="445"/>
      <c r="I18" s="445"/>
      <c r="J18" s="446"/>
      <c r="K18" s="445"/>
      <c r="L18" s="445"/>
      <c r="M18" s="445"/>
      <c r="N18" s="445"/>
      <c r="O18" s="445"/>
    </row>
    <row r="19" spans="1:17" ht="15.75" customHeight="1" thickBot="1">
      <c r="A19" s="432"/>
      <c r="B19" s="192" t="s">
        <v>634</v>
      </c>
      <c r="C19" s="350"/>
      <c r="D19" s="443"/>
      <c r="E19" s="352">
        <v>847153.64</v>
      </c>
      <c r="F19" s="352">
        <v>137528.04999999999</v>
      </c>
      <c r="G19" s="352">
        <v>709625.59</v>
      </c>
      <c r="H19" s="445"/>
      <c r="I19" s="445"/>
      <c r="J19" s="446"/>
      <c r="K19" s="445"/>
      <c r="L19" s="445"/>
      <c r="M19" s="445"/>
      <c r="N19" s="445"/>
      <c r="O19" s="445"/>
    </row>
    <row r="20" spans="1:17" ht="15.75" customHeight="1" thickBot="1">
      <c r="A20" s="433"/>
      <c r="B20" s="333" t="s">
        <v>627</v>
      </c>
      <c r="C20" s="350"/>
      <c r="D20" s="444"/>
      <c r="E20" s="352"/>
      <c r="F20" s="352"/>
      <c r="G20" s="352"/>
      <c r="H20" s="445"/>
      <c r="I20" s="445"/>
      <c r="J20" s="446"/>
      <c r="K20" s="445"/>
      <c r="L20" s="445"/>
      <c r="M20" s="445"/>
      <c r="N20" s="445"/>
      <c r="O20" s="445"/>
    </row>
    <row r="21" spans="1:17" ht="11.25" customHeight="1">
      <c r="A21" s="457" t="s">
        <v>642</v>
      </c>
      <c r="B21" s="328" t="s">
        <v>551</v>
      </c>
      <c r="C21" s="413" t="s">
        <v>659</v>
      </c>
      <c r="D21" s="414"/>
      <c r="E21" s="414"/>
      <c r="F21" s="414"/>
      <c r="G21" s="414"/>
      <c r="H21" s="414"/>
      <c r="I21" s="414"/>
      <c r="J21" s="414"/>
      <c r="K21" s="414"/>
      <c r="L21" s="414"/>
      <c r="M21" s="414"/>
      <c r="N21" s="414"/>
      <c r="O21" s="415"/>
    </row>
    <row r="22" spans="1:17">
      <c r="A22" s="432"/>
      <c r="B22" s="192" t="s">
        <v>613</v>
      </c>
      <c r="C22" s="416"/>
      <c r="D22" s="417"/>
      <c r="E22" s="417"/>
      <c r="F22" s="417"/>
      <c r="G22" s="417"/>
      <c r="H22" s="417"/>
      <c r="I22" s="417"/>
      <c r="J22" s="417"/>
      <c r="K22" s="417"/>
      <c r="L22" s="417"/>
      <c r="M22" s="417"/>
      <c r="N22" s="417"/>
      <c r="O22" s="418"/>
    </row>
    <row r="23" spans="1:17">
      <c r="A23" s="432"/>
      <c r="B23" s="192" t="s">
        <v>552</v>
      </c>
      <c r="C23" s="416"/>
      <c r="D23" s="417"/>
      <c r="E23" s="417"/>
      <c r="F23" s="417"/>
      <c r="G23" s="417"/>
      <c r="H23" s="417"/>
      <c r="I23" s="417"/>
      <c r="J23" s="417"/>
      <c r="K23" s="417"/>
      <c r="L23" s="417"/>
      <c r="M23" s="417"/>
      <c r="N23" s="417"/>
      <c r="O23" s="418"/>
    </row>
    <row r="24" spans="1:17" s="191" customFormat="1" ht="10.5" customHeight="1">
      <c r="A24" s="432"/>
      <c r="B24" s="192" t="s">
        <v>553</v>
      </c>
      <c r="C24" s="419"/>
      <c r="D24" s="420"/>
      <c r="E24" s="420"/>
      <c r="F24" s="420"/>
      <c r="G24" s="420"/>
      <c r="H24" s="420"/>
      <c r="I24" s="420"/>
      <c r="J24" s="420"/>
      <c r="K24" s="420"/>
      <c r="L24" s="420"/>
      <c r="M24" s="420"/>
      <c r="N24" s="420"/>
      <c r="O24" s="421"/>
    </row>
    <row r="25" spans="1:17">
      <c r="A25" s="432"/>
      <c r="B25" s="192" t="s">
        <v>554</v>
      </c>
      <c r="C25" s="336"/>
      <c r="D25" s="329" t="s">
        <v>608</v>
      </c>
      <c r="E25" s="330">
        <f>SUM(E26:E30)</f>
        <v>3087710.8</v>
      </c>
      <c r="F25" s="330">
        <f>SUM(F26:F30)</f>
        <v>589403.53</v>
      </c>
      <c r="G25" s="330">
        <f>SUM(G26:G30)</f>
        <v>2498307.27</v>
      </c>
      <c r="H25" s="331">
        <f>I25+M25</f>
        <v>1494388.1</v>
      </c>
      <c r="I25" s="331">
        <f>SUM(J25:L25)</f>
        <v>284893.08</v>
      </c>
      <c r="J25" s="331">
        <v>283893.08</v>
      </c>
      <c r="K25" s="331">
        <v>1000</v>
      </c>
      <c r="L25" s="331">
        <v>0</v>
      </c>
      <c r="M25" s="331">
        <f>SUM(N25:O25)</f>
        <v>1209495.02</v>
      </c>
      <c r="N25" s="335">
        <v>1209495.02</v>
      </c>
      <c r="O25" s="332">
        <v>0</v>
      </c>
    </row>
    <row r="26" spans="1:17">
      <c r="A26" s="432"/>
      <c r="B26" s="192" t="s">
        <v>626</v>
      </c>
      <c r="C26" s="343"/>
      <c r="D26" s="345"/>
      <c r="E26" s="330">
        <f>F26+G26</f>
        <v>1593322.7</v>
      </c>
      <c r="F26" s="330">
        <v>304510.45</v>
      </c>
      <c r="G26" s="330">
        <v>1288812.25</v>
      </c>
      <c r="H26" s="425"/>
      <c r="I26" s="425"/>
      <c r="J26" s="425"/>
      <c r="K26" s="425"/>
      <c r="L26" s="425"/>
      <c r="M26" s="425"/>
      <c r="N26" s="425"/>
      <c r="O26" s="428"/>
      <c r="P26" s="298"/>
    </row>
    <row r="27" spans="1:17">
      <c r="A27" s="432"/>
      <c r="B27" s="192" t="s">
        <v>657</v>
      </c>
      <c r="C27" s="422"/>
      <c r="D27" s="464"/>
      <c r="E27" s="330">
        <f>F27+G27</f>
        <v>0</v>
      </c>
      <c r="F27" s="330">
        <v>0</v>
      </c>
      <c r="G27" s="330">
        <v>0</v>
      </c>
      <c r="H27" s="426"/>
      <c r="I27" s="426"/>
      <c r="J27" s="426"/>
      <c r="K27" s="426"/>
      <c r="L27" s="426"/>
      <c r="M27" s="426"/>
      <c r="N27" s="426"/>
      <c r="O27" s="429"/>
      <c r="Q27" s="298"/>
    </row>
    <row r="28" spans="1:17">
      <c r="A28" s="432"/>
      <c r="B28" s="192" t="s">
        <v>634</v>
      </c>
      <c r="C28" s="423"/>
      <c r="D28" s="435"/>
      <c r="E28" s="330">
        <f>G28+F28</f>
        <v>1494388.1</v>
      </c>
      <c r="F28" s="330">
        <v>284893.08</v>
      </c>
      <c r="G28" s="330">
        <v>1209495.02</v>
      </c>
      <c r="H28" s="426"/>
      <c r="I28" s="426"/>
      <c r="J28" s="426"/>
      <c r="K28" s="426"/>
      <c r="L28" s="426"/>
      <c r="M28" s="426"/>
      <c r="N28" s="426"/>
      <c r="O28" s="429"/>
    </row>
    <row r="29" spans="1:17">
      <c r="A29" s="432"/>
      <c r="B29" s="192" t="s">
        <v>656</v>
      </c>
      <c r="C29" s="423"/>
      <c r="D29" s="435"/>
      <c r="E29" s="330">
        <v>0</v>
      </c>
      <c r="F29" s="330">
        <v>0</v>
      </c>
      <c r="G29" s="330">
        <v>0</v>
      </c>
      <c r="H29" s="426"/>
      <c r="I29" s="426"/>
      <c r="J29" s="426"/>
      <c r="K29" s="426"/>
      <c r="L29" s="426"/>
      <c r="M29" s="426"/>
      <c r="N29" s="426"/>
      <c r="O29" s="429"/>
    </row>
    <row r="30" spans="1:17">
      <c r="A30" s="458"/>
      <c r="B30" s="333" t="s">
        <v>627</v>
      </c>
      <c r="C30" s="424"/>
      <c r="D30" s="436"/>
      <c r="E30" s="334">
        <f>G30+F30</f>
        <v>0</v>
      </c>
      <c r="F30" s="334">
        <v>0</v>
      </c>
      <c r="G30" s="334">
        <v>0</v>
      </c>
      <c r="H30" s="427"/>
      <c r="I30" s="427"/>
      <c r="J30" s="427"/>
      <c r="K30" s="427"/>
      <c r="L30" s="427"/>
      <c r="M30" s="427"/>
      <c r="N30" s="427"/>
      <c r="O30" s="430"/>
    </row>
    <row r="31" spans="1:17" ht="14.25" customHeight="1">
      <c r="A31" s="447" t="s">
        <v>652</v>
      </c>
      <c r="B31" s="328" t="s">
        <v>551</v>
      </c>
      <c r="C31" s="356"/>
      <c r="D31" s="413" t="s">
        <v>660</v>
      </c>
      <c r="E31" s="414"/>
      <c r="F31" s="414"/>
      <c r="G31" s="414"/>
      <c r="H31" s="414"/>
      <c r="I31" s="414"/>
      <c r="J31" s="414"/>
      <c r="K31" s="414"/>
      <c r="L31" s="414"/>
      <c r="M31" s="414"/>
      <c r="N31" s="414"/>
      <c r="O31" s="414"/>
      <c r="P31" s="415"/>
    </row>
    <row r="32" spans="1:17" ht="9" customHeight="1">
      <c r="A32" s="448"/>
      <c r="B32" s="192" t="s">
        <v>613</v>
      </c>
      <c r="C32" s="356"/>
      <c r="D32" s="416"/>
      <c r="E32" s="417"/>
      <c r="F32" s="417"/>
      <c r="G32" s="417"/>
      <c r="H32" s="417"/>
      <c r="I32" s="417"/>
      <c r="J32" s="417"/>
      <c r="K32" s="417"/>
      <c r="L32" s="417"/>
      <c r="M32" s="417"/>
      <c r="N32" s="417"/>
      <c r="O32" s="417"/>
      <c r="P32" s="418"/>
    </row>
    <row r="33" spans="1:16" ht="9" customHeight="1">
      <c r="A33" s="448"/>
      <c r="B33" s="192" t="s">
        <v>552</v>
      </c>
      <c r="C33" s="356"/>
      <c r="D33" s="416"/>
      <c r="E33" s="417"/>
      <c r="F33" s="417"/>
      <c r="G33" s="417"/>
      <c r="H33" s="417"/>
      <c r="I33" s="417"/>
      <c r="J33" s="417"/>
      <c r="K33" s="417"/>
      <c r="L33" s="417"/>
      <c r="M33" s="417"/>
      <c r="N33" s="417"/>
      <c r="O33" s="417"/>
      <c r="P33" s="418"/>
    </row>
    <row r="34" spans="1:16" ht="9" customHeight="1">
      <c r="A34" s="448"/>
      <c r="B34" s="192" t="s">
        <v>553</v>
      </c>
      <c r="C34" s="356"/>
      <c r="D34" s="419"/>
      <c r="E34" s="420"/>
      <c r="F34" s="420"/>
      <c r="G34" s="420"/>
      <c r="H34" s="420"/>
      <c r="I34" s="420"/>
      <c r="J34" s="420"/>
      <c r="K34" s="420"/>
      <c r="L34" s="420"/>
      <c r="M34" s="420"/>
      <c r="N34" s="420"/>
      <c r="O34" s="420"/>
      <c r="P34" s="421"/>
    </row>
    <row r="35" spans="1:16" ht="15.75" customHeight="1">
      <c r="A35" s="448"/>
      <c r="B35" s="192" t="s">
        <v>554</v>
      </c>
      <c r="C35" s="356"/>
      <c r="D35" s="347" t="s">
        <v>650</v>
      </c>
      <c r="E35" s="355">
        <v>164944</v>
      </c>
      <c r="F35" s="355">
        <v>29095</v>
      </c>
      <c r="G35" s="355">
        <v>135849</v>
      </c>
      <c r="H35" s="349">
        <v>224.92</v>
      </c>
      <c r="I35" s="349">
        <v>224.92</v>
      </c>
      <c r="J35" s="357"/>
      <c r="K35" s="358"/>
      <c r="L35" s="349">
        <v>224.92</v>
      </c>
      <c r="M35" s="349"/>
      <c r="N35" s="349"/>
      <c r="O35" s="357"/>
    </row>
    <row r="36" spans="1:16" ht="13.5" customHeight="1">
      <c r="A36" s="448"/>
      <c r="B36" s="192" t="s">
        <v>626</v>
      </c>
      <c r="C36" s="359"/>
      <c r="D36" s="351"/>
      <c r="E36" s="352">
        <v>164690.97</v>
      </c>
      <c r="F36" s="352">
        <v>28870.080000000002</v>
      </c>
      <c r="G36" s="352">
        <v>135849</v>
      </c>
      <c r="H36" s="450"/>
      <c r="I36" s="450"/>
      <c r="J36" s="451"/>
      <c r="K36" s="454"/>
      <c r="L36" s="450"/>
      <c r="M36" s="450"/>
      <c r="N36" s="450"/>
      <c r="O36" s="450"/>
    </row>
    <row r="37" spans="1:16" ht="14.25" customHeight="1">
      <c r="A37" s="448"/>
      <c r="B37" s="192" t="s">
        <v>635</v>
      </c>
      <c r="C37" s="359"/>
      <c r="D37" s="434"/>
      <c r="E37" s="352"/>
      <c r="F37" s="352"/>
      <c r="G37" s="352"/>
      <c r="H37" s="426"/>
      <c r="I37" s="426"/>
      <c r="J37" s="452"/>
      <c r="K37" s="455"/>
      <c r="L37" s="426"/>
      <c r="M37" s="426"/>
      <c r="N37" s="426"/>
      <c r="O37" s="426"/>
    </row>
    <row r="38" spans="1:16" ht="15.75" customHeight="1">
      <c r="A38" s="448"/>
      <c r="B38" s="192" t="s">
        <v>620</v>
      </c>
      <c r="C38" s="359"/>
      <c r="D38" s="435"/>
      <c r="E38" s="352"/>
      <c r="F38" s="352"/>
      <c r="G38" s="352">
        <v>0</v>
      </c>
      <c r="H38" s="426"/>
      <c r="I38" s="426"/>
      <c r="J38" s="452"/>
      <c r="K38" s="455"/>
      <c r="L38" s="426"/>
      <c r="M38" s="426"/>
      <c r="N38" s="426"/>
      <c r="O38" s="426"/>
    </row>
    <row r="39" spans="1:16" ht="10.5" customHeight="1">
      <c r="A39" s="448"/>
      <c r="B39" s="192" t="s">
        <v>634</v>
      </c>
      <c r="C39" s="359"/>
      <c r="D39" s="435"/>
      <c r="E39" s="352">
        <v>224.92</v>
      </c>
      <c r="F39" s="352">
        <v>224.92</v>
      </c>
      <c r="G39" s="352"/>
      <c r="H39" s="426"/>
      <c r="I39" s="426"/>
      <c r="J39" s="452"/>
      <c r="K39" s="455"/>
      <c r="L39" s="426"/>
      <c r="M39" s="426"/>
      <c r="N39" s="426"/>
      <c r="O39" s="426"/>
    </row>
    <row r="40" spans="1:16" ht="14.25" customHeight="1">
      <c r="A40" s="449"/>
      <c r="B40" s="333" t="s">
        <v>627</v>
      </c>
      <c r="C40" s="360"/>
      <c r="D40" s="436"/>
      <c r="E40" s="360"/>
      <c r="F40" s="360"/>
      <c r="G40" s="360"/>
      <c r="H40" s="427"/>
      <c r="I40" s="427"/>
      <c r="J40" s="453"/>
      <c r="K40" s="456"/>
      <c r="L40" s="427"/>
      <c r="M40" s="427"/>
      <c r="N40" s="427"/>
      <c r="O40" s="427"/>
    </row>
    <row r="41" spans="1:16" ht="11.25" customHeight="1">
      <c r="A41" s="344"/>
      <c r="B41" s="341"/>
      <c r="C41" s="341"/>
      <c r="D41" s="341"/>
      <c r="E41" s="348"/>
      <c r="F41" s="348"/>
      <c r="G41" s="348"/>
      <c r="H41" s="348"/>
      <c r="I41" s="348"/>
      <c r="J41" s="348"/>
      <c r="K41" s="348"/>
      <c r="L41" s="348"/>
      <c r="M41" s="348"/>
      <c r="N41" s="348"/>
      <c r="O41" s="348"/>
    </row>
    <row r="42" spans="1:16" ht="11.25" customHeight="1">
      <c r="A42" s="339">
        <v>2</v>
      </c>
      <c r="B42" s="340" t="s">
        <v>555</v>
      </c>
      <c r="C42" s="463" t="s">
        <v>522</v>
      </c>
      <c r="D42" s="463"/>
      <c r="E42" s="340">
        <f t="shared" ref="E42:N42" si="1">SUM(E57+E97)</f>
        <v>470535</v>
      </c>
      <c r="F42" s="340">
        <f t="shared" si="1"/>
        <v>47439.74</v>
      </c>
      <c r="G42" s="340">
        <f t="shared" si="1"/>
        <v>423095.26</v>
      </c>
      <c r="H42" s="340">
        <f t="shared" si="1"/>
        <v>212235</v>
      </c>
      <c r="I42" s="340">
        <f t="shared" si="1"/>
        <v>9581.99</v>
      </c>
      <c r="J42" s="340">
        <f t="shared" si="1"/>
        <v>9581.99</v>
      </c>
      <c r="K42" s="340">
        <f t="shared" si="1"/>
        <v>0</v>
      </c>
      <c r="L42" s="340">
        <f t="shared" si="1"/>
        <v>0</v>
      </c>
      <c r="M42" s="340">
        <f t="shared" si="1"/>
        <v>202653.01</v>
      </c>
      <c r="N42" s="340">
        <f t="shared" si="1"/>
        <v>202653.01</v>
      </c>
      <c r="O42" s="340">
        <f>SUM(O57+O97)</f>
        <v>0</v>
      </c>
    </row>
    <row r="43" spans="1:16" ht="12" hidden="1" customHeight="1">
      <c r="A43" s="457" t="s">
        <v>556</v>
      </c>
      <c r="B43" s="328" t="s">
        <v>551</v>
      </c>
      <c r="C43" s="465" t="s">
        <v>637</v>
      </c>
      <c r="D43" s="466"/>
      <c r="E43" s="466"/>
      <c r="F43" s="466"/>
      <c r="G43" s="466"/>
      <c r="H43" s="466"/>
      <c r="I43" s="466"/>
      <c r="J43" s="466"/>
      <c r="K43" s="466"/>
      <c r="L43" s="466"/>
      <c r="M43" s="466"/>
      <c r="N43" s="466"/>
      <c r="O43" s="467"/>
    </row>
    <row r="44" spans="1:16" ht="12" hidden="1" customHeight="1">
      <c r="A44" s="432"/>
      <c r="B44" s="192" t="s">
        <v>613</v>
      </c>
      <c r="C44" s="468"/>
      <c r="D44" s="469"/>
      <c r="E44" s="469"/>
      <c r="F44" s="469"/>
      <c r="G44" s="469"/>
      <c r="H44" s="469"/>
      <c r="I44" s="469"/>
      <c r="J44" s="469"/>
      <c r="K44" s="469"/>
      <c r="L44" s="469"/>
      <c r="M44" s="469"/>
      <c r="N44" s="469"/>
      <c r="O44" s="470"/>
    </row>
    <row r="45" spans="1:16" ht="12" hidden="1" customHeight="1">
      <c r="A45" s="432"/>
      <c r="B45" s="192" t="s">
        <v>552</v>
      </c>
      <c r="C45" s="468"/>
      <c r="D45" s="469"/>
      <c r="E45" s="469"/>
      <c r="F45" s="469"/>
      <c r="G45" s="469"/>
      <c r="H45" s="469"/>
      <c r="I45" s="469"/>
      <c r="J45" s="469"/>
      <c r="K45" s="469"/>
      <c r="L45" s="469"/>
      <c r="M45" s="469"/>
      <c r="N45" s="469"/>
      <c r="O45" s="470"/>
    </row>
    <row r="46" spans="1:16" ht="12" hidden="1" customHeight="1">
      <c r="A46" s="432"/>
      <c r="B46" s="192" t="s">
        <v>553</v>
      </c>
      <c r="C46" s="471"/>
      <c r="D46" s="472"/>
      <c r="E46" s="472"/>
      <c r="F46" s="472"/>
      <c r="G46" s="472"/>
      <c r="H46" s="472"/>
      <c r="I46" s="472"/>
      <c r="J46" s="472"/>
      <c r="K46" s="472"/>
      <c r="L46" s="472"/>
      <c r="M46" s="472"/>
      <c r="N46" s="472"/>
      <c r="O46" s="473"/>
    </row>
    <row r="47" spans="1:16" ht="12" hidden="1" customHeight="1">
      <c r="A47" s="432"/>
      <c r="B47" s="192" t="s">
        <v>554</v>
      </c>
      <c r="C47" s="336" t="s">
        <v>604</v>
      </c>
      <c r="D47" s="329" t="s">
        <v>610</v>
      </c>
      <c r="E47" s="330">
        <f>SUM(E48:E52)</f>
        <v>0</v>
      </c>
      <c r="F47" s="330">
        <f>SUM(F48:F52)</f>
        <v>0</v>
      </c>
      <c r="G47" s="330">
        <f>SUM(G48:G52)</f>
        <v>0</v>
      </c>
      <c r="H47" s="331">
        <f>I47+M47</f>
        <v>0</v>
      </c>
      <c r="I47" s="331">
        <f>SUM(J47:L47)</f>
        <v>0</v>
      </c>
      <c r="J47" s="331">
        <v>0</v>
      </c>
      <c r="K47" s="331">
        <v>0</v>
      </c>
      <c r="L47" s="331">
        <v>0</v>
      </c>
      <c r="M47" s="331">
        <f>SUM(N47:O47)</f>
        <v>0</v>
      </c>
      <c r="N47" s="335">
        <v>0</v>
      </c>
      <c r="O47" s="332">
        <v>0</v>
      </c>
    </row>
    <row r="48" spans="1:16" ht="12" hidden="1" customHeight="1">
      <c r="A48" s="432"/>
      <c r="B48" s="192" t="s">
        <v>626</v>
      </c>
      <c r="C48" s="343"/>
      <c r="D48" s="345"/>
      <c r="E48" s="330">
        <f>F48+G48</f>
        <v>0</v>
      </c>
      <c r="F48" s="330">
        <v>0</v>
      </c>
      <c r="G48" s="330">
        <v>0</v>
      </c>
      <c r="H48" s="425"/>
      <c r="I48" s="425"/>
      <c r="J48" s="425"/>
      <c r="K48" s="425"/>
      <c r="L48" s="425"/>
      <c r="M48" s="425"/>
      <c r="N48" s="425"/>
      <c r="O48" s="428"/>
    </row>
    <row r="49" spans="1:15" ht="12" hidden="1" customHeight="1">
      <c r="A49" s="432"/>
      <c r="B49" s="192" t="s">
        <v>635</v>
      </c>
      <c r="C49" s="462"/>
      <c r="D49" s="464"/>
      <c r="E49" s="330">
        <f>G49+F49</f>
        <v>0</v>
      </c>
      <c r="F49" s="330">
        <f>SUM(I47)</f>
        <v>0</v>
      </c>
      <c r="G49" s="330">
        <f>SUM(M47)</f>
        <v>0</v>
      </c>
      <c r="H49" s="426"/>
      <c r="I49" s="426"/>
      <c r="J49" s="426"/>
      <c r="K49" s="426"/>
      <c r="L49" s="426"/>
      <c r="M49" s="426"/>
      <c r="N49" s="426"/>
      <c r="O49" s="429"/>
    </row>
    <row r="50" spans="1:15" ht="12" hidden="1" customHeight="1">
      <c r="A50" s="432"/>
      <c r="B50" s="192" t="s">
        <v>620</v>
      </c>
      <c r="C50" s="452"/>
      <c r="D50" s="435"/>
      <c r="E50" s="330">
        <f>G50+F50</f>
        <v>0</v>
      </c>
      <c r="F50" s="330">
        <v>0</v>
      </c>
      <c r="G50" s="330">
        <v>0</v>
      </c>
      <c r="H50" s="426"/>
      <c r="I50" s="426"/>
      <c r="J50" s="426"/>
      <c r="K50" s="426"/>
      <c r="L50" s="426"/>
      <c r="M50" s="426"/>
      <c r="N50" s="426"/>
      <c r="O50" s="429"/>
    </row>
    <row r="51" spans="1:15" ht="12" hidden="1" customHeight="1">
      <c r="A51" s="432"/>
      <c r="B51" s="192" t="s">
        <v>634</v>
      </c>
      <c r="C51" s="452"/>
      <c r="D51" s="435"/>
      <c r="E51" s="330">
        <f>G51+F51</f>
        <v>0</v>
      </c>
      <c r="F51" s="330">
        <v>0</v>
      </c>
      <c r="G51" s="330">
        <v>0</v>
      </c>
      <c r="H51" s="426"/>
      <c r="I51" s="426"/>
      <c r="J51" s="426"/>
      <c r="K51" s="426"/>
      <c r="L51" s="426"/>
      <c r="M51" s="426"/>
      <c r="N51" s="426"/>
      <c r="O51" s="429"/>
    </row>
    <row r="52" spans="1:15" ht="12" hidden="1" customHeight="1">
      <c r="A52" s="458"/>
      <c r="B52" s="333" t="s">
        <v>627</v>
      </c>
      <c r="C52" s="453"/>
      <c r="D52" s="436"/>
      <c r="E52" s="334">
        <f>G52+F52</f>
        <v>0</v>
      </c>
      <c r="F52" s="334">
        <v>0</v>
      </c>
      <c r="G52" s="334">
        <v>0</v>
      </c>
      <c r="H52" s="427"/>
      <c r="I52" s="427"/>
      <c r="J52" s="427"/>
      <c r="K52" s="427"/>
      <c r="L52" s="427"/>
      <c r="M52" s="427"/>
      <c r="N52" s="427"/>
      <c r="O52" s="430"/>
    </row>
    <row r="53" spans="1:15" ht="11.25" customHeight="1">
      <c r="A53" s="457" t="s">
        <v>643</v>
      </c>
      <c r="B53" s="328" t="s">
        <v>551</v>
      </c>
      <c r="C53" s="413" t="s">
        <v>661</v>
      </c>
      <c r="D53" s="414"/>
      <c r="E53" s="414"/>
      <c r="F53" s="414"/>
      <c r="G53" s="414"/>
      <c r="H53" s="414"/>
      <c r="I53" s="414"/>
      <c r="J53" s="414"/>
      <c r="K53" s="414"/>
      <c r="L53" s="414"/>
      <c r="M53" s="414"/>
      <c r="N53" s="414"/>
      <c r="O53" s="415"/>
    </row>
    <row r="54" spans="1:15" s="191" customFormat="1">
      <c r="A54" s="432"/>
      <c r="B54" s="192" t="s">
        <v>613</v>
      </c>
      <c r="C54" s="416"/>
      <c r="D54" s="417"/>
      <c r="E54" s="417"/>
      <c r="F54" s="417"/>
      <c r="G54" s="417"/>
      <c r="H54" s="417"/>
      <c r="I54" s="417"/>
      <c r="J54" s="417"/>
      <c r="K54" s="417"/>
      <c r="L54" s="417"/>
      <c r="M54" s="417"/>
      <c r="N54" s="417"/>
      <c r="O54" s="418"/>
    </row>
    <row r="55" spans="1:15">
      <c r="A55" s="432"/>
      <c r="B55" s="192" t="s">
        <v>552</v>
      </c>
      <c r="C55" s="416"/>
      <c r="D55" s="417"/>
      <c r="E55" s="417"/>
      <c r="F55" s="417"/>
      <c r="G55" s="417"/>
      <c r="H55" s="417"/>
      <c r="I55" s="417"/>
      <c r="J55" s="417"/>
      <c r="K55" s="417"/>
      <c r="L55" s="417"/>
      <c r="M55" s="417"/>
      <c r="N55" s="417"/>
      <c r="O55" s="418"/>
    </row>
    <row r="56" spans="1:15">
      <c r="A56" s="432"/>
      <c r="B56" s="192" t="s">
        <v>553</v>
      </c>
      <c r="C56" s="419"/>
      <c r="D56" s="420"/>
      <c r="E56" s="420"/>
      <c r="F56" s="420"/>
      <c r="G56" s="420"/>
      <c r="H56" s="420"/>
      <c r="I56" s="420"/>
      <c r="J56" s="420"/>
      <c r="K56" s="420"/>
      <c r="L56" s="420"/>
      <c r="M56" s="420"/>
      <c r="N56" s="420"/>
      <c r="O56" s="421"/>
    </row>
    <row r="57" spans="1:15">
      <c r="A57" s="432"/>
      <c r="B57" s="192" t="s">
        <v>554</v>
      </c>
      <c r="C57" s="342"/>
      <c r="D57" s="342" t="s">
        <v>606</v>
      </c>
      <c r="E57" s="330">
        <f>SUM(E58:E62)</f>
        <v>204600</v>
      </c>
      <c r="F57" s="330">
        <f>SUM(F58:F62)</f>
        <v>47439.74</v>
      </c>
      <c r="G57" s="330">
        <f>SUM(G58:G62)</f>
        <v>157160.26</v>
      </c>
      <c r="H57" s="331">
        <f>I57+M57</f>
        <v>41820</v>
      </c>
      <c r="I57" s="331">
        <f>SUM(J57:L57)</f>
        <v>9581.99</v>
      </c>
      <c r="J57" s="331">
        <v>9581.99</v>
      </c>
      <c r="K57" s="331"/>
      <c r="L57" s="331">
        <v>0</v>
      </c>
      <c r="M57" s="331">
        <f>SUM(N57:O57)</f>
        <v>32238.01</v>
      </c>
      <c r="N57" s="335">
        <v>32238.01</v>
      </c>
      <c r="O57" s="332">
        <v>0</v>
      </c>
    </row>
    <row r="58" spans="1:15">
      <c r="A58" s="432"/>
      <c r="B58" s="192" t="s">
        <v>626</v>
      </c>
      <c r="C58" s="346"/>
      <c r="D58" s="346"/>
      <c r="E58" s="330">
        <f>F58+G58</f>
        <v>162780</v>
      </c>
      <c r="F58" s="330">
        <v>37857.75</v>
      </c>
      <c r="G58" s="330">
        <v>124922.25</v>
      </c>
      <c r="H58" s="425"/>
      <c r="I58" s="425"/>
      <c r="J58" s="425"/>
      <c r="K58" s="425"/>
      <c r="L58" s="425"/>
      <c r="M58" s="425"/>
      <c r="N58" s="425"/>
      <c r="O58" s="428"/>
    </row>
    <row r="59" spans="1:15">
      <c r="A59" s="432"/>
      <c r="B59" s="192" t="s">
        <v>635</v>
      </c>
      <c r="C59" s="462"/>
      <c r="D59" s="459"/>
      <c r="E59" s="330">
        <f>G59+F59</f>
        <v>0</v>
      </c>
      <c r="F59" s="330">
        <v>0</v>
      </c>
      <c r="G59" s="330">
        <v>0</v>
      </c>
      <c r="H59" s="426"/>
      <c r="I59" s="426"/>
      <c r="J59" s="426"/>
      <c r="K59" s="426"/>
      <c r="L59" s="426"/>
      <c r="M59" s="426"/>
      <c r="N59" s="426"/>
      <c r="O59" s="429"/>
    </row>
    <row r="60" spans="1:15">
      <c r="A60" s="432"/>
      <c r="B60" s="192" t="s">
        <v>620</v>
      </c>
      <c r="C60" s="452"/>
      <c r="D60" s="460"/>
      <c r="E60" s="330">
        <f>G60+F60</f>
        <v>0</v>
      </c>
      <c r="F60" s="330"/>
      <c r="G60" s="330"/>
      <c r="H60" s="426"/>
      <c r="I60" s="426"/>
      <c r="J60" s="426"/>
      <c r="K60" s="426"/>
      <c r="L60" s="426"/>
      <c r="M60" s="426"/>
      <c r="N60" s="426"/>
      <c r="O60" s="429"/>
    </row>
    <row r="61" spans="1:15">
      <c r="A61" s="432"/>
      <c r="B61" s="192" t="s">
        <v>634</v>
      </c>
      <c r="C61" s="452"/>
      <c r="D61" s="460"/>
      <c r="E61" s="330">
        <f>G61+F61</f>
        <v>41820</v>
      </c>
      <c r="F61" s="330">
        <v>9581.99</v>
      </c>
      <c r="G61" s="330">
        <v>32238.01</v>
      </c>
      <c r="H61" s="426"/>
      <c r="I61" s="426"/>
      <c r="J61" s="426"/>
      <c r="K61" s="426"/>
      <c r="L61" s="426"/>
      <c r="M61" s="426"/>
      <c r="N61" s="426"/>
      <c r="O61" s="429"/>
    </row>
    <row r="62" spans="1:15">
      <c r="A62" s="458"/>
      <c r="B62" s="333" t="s">
        <v>627</v>
      </c>
      <c r="C62" s="453"/>
      <c r="D62" s="461"/>
      <c r="E62" s="334">
        <f>G62+F62</f>
        <v>0</v>
      </c>
      <c r="F62" s="334">
        <v>0</v>
      </c>
      <c r="G62" s="334">
        <v>0</v>
      </c>
      <c r="H62" s="427"/>
      <c r="I62" s="427"/>
      <c r="J62" s="427"/>
      <c r="K62" s="427"/>
      <c r="L62" s="427"/>
      <c r="M62" s="427"/>
      <c r="N62" s="427"/>
      <c r="O62" s="430"/>
    </row>
    <row r="63" spans="1:15" ht="11.25" hidden="1" customHeight="1">
      <c r="A63" s="510" t="s">
        <v>609</v>
      </c>
      <c r="B63" s="328" t="s">
        <v>551</v>
      </c>
      <c r="C63" s="413" t="s">
        <v>629</v>
      </c>
      <c r="D63" s="414"/>
      <c r="E63" s="414"/>
      <c r="F63" s="414"/>
      <c r="G63" s="414"/>
      <c r="H63" s="414"/>
      <c r="I63" s="414"/>
      <c r="J63" s="414"/>
      <c r="K63" s="414"/>
      <c r="L63" s="414"/>
      <c r="M63" s="414"/>
      <c r="N63" s="414"/>
      <c r="O63" s="415"/>
    </row>
    <row r="64" spans="1:15" s="191" customFormat="1" ht="11.25" hidden="1" customHeight="1">
      <c r="A64" s="511"/>
      <c r="B64" s="192" t="s">
        <v>613</v>
      </c>
      <c r="C64" s="416"/>
      <c r="D64" s="417"/>
      <c r="E64" s="417"/>
      <c r="F64" s="417"/>
      <c r="G64" s="417"/>
      <c r="H64" s="417"/>
      <c r="I64" s="417"/>
      <c r="J64" s="417"/>
      <c r="K64" s="417"/>
      <c r="L64" s="417"/>
      <c r="M64" s="417"/>
      <c r="N64" s="417"/>
      <c r="O64" s="418"/>
    </row>
    <row r="65" spans="1:16" ht="11.25" hidden="1" customHeight="1">
      <c r="A65" s="511"/>
      <c r="B65" s="192" t="s">
        <v>552</v>
      </c>
      <c r="C65" s="416"/>
      <c r="D65" s="417"/>
      <c r="E65" s="417"/>
      <c r="F65" s="417"/>
      <c r="G65" s="417"/>
      <c r="H65" s="417"/>
      <c r="I65" s="417"/>
      <c r="J65" s="417"/>
      <c r="K65" s="417"/>
      <c r="L65" s="417"/>
      <c r="M65" s="417"/>
      <c r="N65" s="417"/>
      <c r="O65" s="418"/>
    </row>
    <row r="66" spans="1:16" ht="11.25" hidden="1" customHeight="1">
      <c r="A66" s="511"/>
      <c r="B66" s="192" t="s">
        <v>553</v>
      </c>
      <c r="C66" s="419"/>
      <c r="D66" s="420"/>
      <c r="E66" s="420"/>
      <c r="F66" s="420"/>
      <c r="G66" s="420"/>
      <c r="H66" s="420"/>
      <c r="I66" s="420"/>
      <c r="J66" s="420"/>
      <c r="K66" s="420"/>
      <c r="L66" s="420"/>
      <c r="M66" s="420"/>
      <c r="N66" s="420"/>
      <c r="O66" s="421"/>
    </row>
    <row r="67" spans="1:16" ht="11.25" hidden="1" customHeight="1">
      <c r="A67" s="511"/>
      <c r="B67" s="192" t="s">
        <v>554</v>
      </c>
      <c r="C67" s="342"/>
      <c r="D67" s="342" t="s">
        <v>606</v>
      </c>
      <c r="E67" s="330">
        <f>SUM(E68:E72)</f>
        <v>0</v>
      </c>
      <c r="F67" s="330">
        <f>SUM(F68:F72)</f>
        <v>0</v>
      </c>
      <c r="G67" s="330">
        <f>SUM(G68:G72)</f>
        <v>0</v>
      </c>
      <c r="H67" s="331">
        <f>I67+M67</f>
        <v>0</v>
      </c>
      <c r="I67" s="331">
        <f>SUM(J67:L67)</f>
        <v>0</v>
      </c>
      <c r="J67" s="331">
        <v>0</v>
      </c>
      <c r="K67" s="331"/>
      <c r="L67" s="331"/>
      <c r="M67" s="331">
        <f>SUM(N67:O67)</f>
        <v>0</v>
      </c>
      <c r="N67" s="335"/>
      <c r="O67" s="332">
        <v>0</v>
      </c>
      <c r="P67" s="298"/>
    </row>
    <row r="68" spans="1:16" ht="11.25" hidden="1" customHeight="1">
      <c r="A68" s="511"/>
      <c r="B68" s="192" t="s">
        <v>626</v>
      </c>
      <c r="C68" s="346"/>
      <c r="D68" s="346"/>
      <c r="E68" s="330">
        <f>F68+G68</f>
        <v>0</v>
      </c>
      <c r="F68" s="330">
        <v>0</v>
      </c>
      <c r="G68" s="330">
        <v>0</v>
      </c>
      <c r="H68" s="425"/>
      <c r="I68" s="425"/>
      <c r="J68" s="425"/>
      <c r="K68" s="425"/>
      <c r="L68" s="425"/>
      <c r="M68" s="425"/>
      <c r="N68" s="425"/>
      <c r="O68" s="428"/>
      <c r="P68" s="298"/>
    </row>
    <row r="69" spans="1:16" ht="11.25" hidden="1" customHeight="1">
      <c r="A69" s="511"/>
      <c r="B69" s="192" t="s">
        <v>635</v>
      </c>
      <c r="C69" s="462"/>
      <c r="D69" s="459"/>
      <c r="E69" s="330">
        <f>G69+F69</f>
        <v>0</v>
      </c>
      <c r="F69" s="330">
        <f>SUM(I67)</f>
        <v>0</v>
      </c>
      <c r="G69" s="330">
        <f>SUM(M67)</f>
        <v>0</v>
      </c>
      <c r="H69" s="426"/>
      <c r="I69" s="426"/>
      <c r="J69" s="426"/>
      <c r="K69" s="426"/>
      <c r="L69" s="426"/>
      <c r="M69" s="426"/>
      <c r="N69" s="426"/>
      <c r="O69" s="429"/>
    </row>
    <row r="70" spans="1:16" ht="11.25" hidden="1" customHeight="1">
      <c r="A70" s="511"/>
      <c r="B70" s="192" t="s">
        <v>620</v>
      </c>
      <c r="C70" s="452"/>
      <c r="D70" s="460"/>
      <c r="E70" s="330">
        <f>G70+F70</f>
        <v>0</v>
      </c>
      <c r="F70" s="330">
        <v>0</v>
      </c>
      <c r="G70" s="330">
        <v>0</v>
      </c>
      <c r="H70" s="426"/>
      <c r="I70" s="426"/>
      <c r="J70" s="426"/>
      <c r="K70" s="426"/>
      <c r="L70" s="426"/>
      <c r="M70" s="426"/>
      <c r="N70" s="426"/>
      <c r="O70" s="429"/>
      <c r="P70" s="298"/>
    </row>
    <row r="71" spans="1:16" ht="11.25" hidden="1" customHeight="1">
      <c r="A71" s="511"/>
      <c r="B71" s="192" t="s">
        <v>634</v>
      </c>
      <c r="C71" s="452"/>
      <c r="D71" s="460"/>
      <c r="E71" s="330">
        <f>G71+F71</f>
        <v>0</v>
      </c>
      <c r="F71" s="330">
        <v>0</v>
      </c>
      <c r="G71" s="330">
        <v>0</v>
      </c>
      <c r="H71" s="426"/>
      <c r="I71" s="426"/>
      <c r="J71" s="426"/>
      <c r="K71" s="426"/>
      <c r="L71" s="426"/>
      <c r="M71" s="426"/>
      <c r="N71" s="426"/>
      <c r="O71" s="429"/>
    </row>
    <row r="72" spans="1:16" ht="11.25" hidden="1" customHeight="1">
      <c r="A72" s="512"/>
      <c r="B72" s="333" t="s">
        <v>627</v>
      </c>
      <c r="C72" s="453"/>
      <c r="D72" s="461"/>
      <c r="E72" s="334">
        <f>G72+F72</f>
        <v>0</v>
      </c>
      <c r="F72" s="334">
        <v>0</v>
      </c>
      <c r="G72" s="334">
        <v>0</v>
      </c>
      <c r="H72" s="427"/>
      <c r="I72" s="427"/>
      <c r="J72" s="427"/>
      <c r="K72" s="427"/>
      <c r="L72" s="427"/>
      <c r="M72" s="427"/>
      <c r="N72" s="427"/>
      <c r="O72" s="430"/>
    </row>
    <row r="73" spans="1:16" ht="11.25" hidden="1" customHeight="1">
      <c r="A73" s="510" t="s">
        <v>611</v>
      </c>
      <c r="B73" s="328" t="s">
        <v>551</v>
      </c>
      <c r="C73" s="413" t="s">
        <v>633</v>
      </c>
      <c r="D73" s="414"/>
      <c r="E73" s="414"/>
      <c r="F73" s="414"/>
      <c r="G73" s="414"/>
      <c r="H73" s="414"/>
      <c r="I73" s="414"/>
      <c r="J73" s="414"/>
      <c r="K73" s="414"/>
      <c r="L73" s="414"/>
      <c r="M73" s="414"/>
      <c r="N73" s="414"/>
      <c r="O73" s="415"/>
    </row>
    <row r="74" spans="1:16" s="191" customFormat="1" ht="11.25" hidden="1" customHeight="1">
      <c r="A74" s="511"/>
      <c r="B74" s="192" t="s">
        <v>613</v>
      </c>
      <c r="C74" s="416"/>
      <c r="D74" s="417"/>
      <c r="E74" s="417"/>
      <c r="F74" s="417"/>
      <c r="G74" s="417"/>
      <c r="H74" s="417"/>
      <c r="I74" s="417"/>
      <c r="J74" s="417"/>
      <c r="K74" s="417"/>
      <c r="L74" s="417"/>
      <c r="M74" s="417"/>
      <c r="N74" s="417"/>
      <c r="O74" s="418"/>
    </row>
    <row r="75" spans="1:16" ht="11.25" hidden="1" customHeight="1">
      <c r="A75" s="511"/>
      <c r="B75" s="192" t="s">
        <v>552</v>
      </c>
      <c r="C75" s="416"/>
      <c r="D75" s="417"/>
      <c r="E75" s="417"/>
      <c r="F75" s="417"/>
      <c r="G75" s="417"/>
      <c r="H75" s="417"/>
      <c r="I75" s="417"/>
      <c r="J75" s="417"/>
      <c r="K75" s="417"/>
      <c r="L75" s="417"/>
      <c r="M75" s="417"/>
      <c r="N75" s="417"/>
      <c r="O75" s="418"/>
    </row>
    <row r="76" spans="1:16" ht="11.25" hidden="1" customHeight="1">
      <c r="A76" s="511"/>
      <c r="B76" s="192" t="s">
        <v>553</v>
      </c>
      <c r="C76" s="419"/>
      <c r="D76" s="420"/>
      <c r="E76" s="420"/>
      <c r="F76" s="420"/>
      <c r="G76" s="420"/>
      <c r="H76" s="420"/>
      <c r="I76" s="420"/>
      <c r="J76" s="420"/>
      <c r="K76" s="420"/>
      <c r="L76" s="420"/>
      <c r="M76" s="420"/>
      <c r="N76" s="420"/>
      <c r="O76" s="421"/>
    </row>
    <row r="77" spans="1:16" hidden="1">
      <c r="A77" s="511"/>
      <c r="B77" s="192" t="s">
        <v>554</v>
      </c>
      <c r="C77" s="336" t="s">
        <v>604</v>
      </c>
      <c r="D77" s="329" t="s">
        <v>607</v>
      </c>
      <c r="E77" s="330">
        <f>SUM(E78:E82)</f>
        <v>0</v>
      </c>
      <c r="F77" s="330">
        <f>SUM(F78:F82)</f>
        <v>0</v>
      </c>
      <c r="G77" s="330">
        <f>SUM(G78:G82)</f>
        <v>0</v>
      </c>
      <c r="H77" s="331">
        <f>I77+M77</f>
        <v>0</v>
      </c>
      <c r="I77" s="331">
        <f>SUM(J77:L77)</f>
        <v>0</v>
      </c>
      <c r="J77" s="331">
        <v>0</v>
      </c>
      <c r="K77" s="331">
        <v>0</v>
      </c>
      <c r="L77" s="331">
        <v>0</v>
      </c>
      <c r="M77" s="331">
        <f>SUM(N77:O77)</f>
        <v>0</v>
      </c>
      <c r="N77" s="335">
        <v>0</v>
      </c>
      <c r="O77" s="332">
        <v>0</v>
      </c>
    </row>
    <row r="78" spans="1:16" hidden="1">
      <c r="A78" s="511"/>
      <c r="B78" s="192" t="s">
        <v>626</v>
      </c>
      <c r="C78" s="343"/>
      <c r="D78" s="345"/>
      <c r="E78" s="330">
        <f>F78+G78</f>
        <v>0</v>
      </c>
      <c r="F78" s="330">
        <v>0</v>
      </c>
      <c r="G78" s="330">
        <v>0</v>
      </c>
      <c r="H78" s="425"/>
      <c r="I78" s="425"/>
      <c r="J78" s="425"/>
      <c r="K78" s="425"/>
      <c r="L78" s="425"/>
      <c r="M78" s="425"/>
      <c r="N78" s="425"/>
      <c r="O78" s="428"/>
    </row>
    <row r="79" spans="1:16" hidden="1">
      <c r="A79" s="511"/>
      <c r="B79" s="192" t="s">
        <v>635</v>
      </c>
      <c r="C79" s="462"/>
      <c r="D79" s="464"/>
      <c r="E79" s="330">
        <f>G79+F79</f>
        <v>0</v>
      </c>
      <c r="F79" s="330">
        <f>SUM(I77)</f>
        <v>0</v>
      </c>
      <c r="G79" s="330">
        <f>SUM(M77)</f>
        <v>0</v>
      </c>
      <c r="H79" s="426"/>
      <c r="I79" s="426"/>
      <c r="J79" s="426"/>
      <c r="K79" s="426"/>
      <c r="L79" s="426"/>
      <c r="M79" s="426"/>
      <c r="N79" s="426"/>
      <c r="O79" s="429"/>
    </row>
    <row r="80" spans="1:16" hidden="1">
      <c r="A80" s="511"/>
      <c r="B80" s="192" t="s">
        <v>620</v>
      </c>
      <c r="C80" s="452"/>
      <c r="D80" s="435"/>
      <c r="E80" s="330">
        <f>G80+F80</f>
        <v>0</v>
      </c>
      <c r="F80" s="330">
        <v>0</v>
      </c>
      <c r="G80" s="330">
        <v>0</v>
      </c>
      <c r="H80" s="426"/>
      <c r="I80" s="426"/>
      <c r="J80" s="426"/>
      <c r="K80" s="426"/>
      <c r="L80" s="426"/>
      <c r="M80" s="426"/>
      <c r="N80" s="426"/>
      <c r="O80" s="429"/>
    </row>
    <row r="81" spans="1:15" hidden="1">
      <c r="A81" s="511"/>
      <c r="B81" s="192" t="s">
        <v>634</v>
      </c>
      <c r="C81" s="452"/>
      <c r="D81" s="435"/>
      <c r="E81" s="330">
        <f>G81+F81</f>
        <v>0</v>
      </c>
      <c r="F81" s="330">
        <v>0</v>
      </c>
      <c r="G81" s="330">
        <v>0</v>
      </c>
      <c r="H81" s="426"/>
      <c r="I81" s="426"/>
      <c r="J81" s="426"/>
      <c r="K81" s="426"/>
      <c r="L81" s="426"/>
      <c r="M81" s="426"/>
      <c r="N81" s="426"/>
      <c r="O81" s="429"/>
    </row>
    <row r="82" spans="1:15" hidden="1">
      <c r="A82" s="512"/>
      <c r="B82" s="333" t="s">
        <v>627</v>
      </c>
      <c r="C82" s="453"/>
      <c r="D82" s="436"/>
      <c r="E82" s="334">
        <f>G82+F82</f>
        <v>0</v>
      </c>
      <c r="F82" s="334">
        <v>0</v>
      </c>
      <c r="G82" s="334">
        <v>0</v>
      </c>
      <c r="H82" s="427"/>
      <c r="I82" s="427"/>
      <c r="J82" s="427"/>
      <c r="K82" s="427"/>
      <c r="L82" s="427"/>
      <c r="M82" s="427"/>
      <c r="N82" s="427"/>
      <c r="O82" s="430"/>
    </row>
    <row r="83" spans="1:15" ht="10.5" hidden="1" customHeight="1">
      <c r="A83" s="510" t="s">
        <v>612</v>
      </c>
      <c r="B83" s="328" t="s">
        <v>551</v>
      </c>
      <c r="C83" s="465" t="s">
        <v>638</v>
      </c>
      <c r="D83" s="466"/>
      <c r="E83" s="466"/>
      <c r="F83" s="466"/>
      <c r="G83" s="466"/>
      <c r="H83" s="466"/>
      <c r="I83" s="466"/>
      <c r="J83" s="466"/>
      <c r="K83" s="466"/>
      <c r="L83" s="466"/>
      <c r="M83" s="466"/>
      <c r="N83" s="466"/>
      <c r="O83" s="467"/>
    </row>
    <row r="84" spans="1:15" ht="15.75" hidden="1" customHeight="1">
      <c r="A84" s="511"/>
      <c r="B84" s="192" t="s">
        <v>613</v>
      </c>
      <c r="C84" s="468"/>
      <c r="D84" s="469"/>
      <c r="E84" s="469"/>
      <c r="F84" s="469"/>
      <c r="G84" s="469"/>
      <c r="H84" s="469"/>
      <c r="I84" s="469"/>
      <c r="J84" s="469"/>
      <c r="K84" s="469"/>
      <c r="L84" s="469"/>
      <c r="M84" s="469"/>
      <c r="N84" s="469"/>
      <c r="O84" s="470"/>
    </row>
    <row r="85" spans="1:15" ht="17.25" hidden="1" customHeight="1">
      <c r="A85" s="511"/>
      <c r="B85" s="192" t="s">
        <v>552</v>
      </c>
      <c r="C85" s="468"/>
      <c r="D85" s="469"/>
      <c r="E85" s="469"/>
      <c r="F85" s="469"/>
      <c r="G85" s="469"/>
      <c r="H85" s="469"/>
      <c r="I85" s="469"/>
      <c r="J85" s="469"/>
      <c r="K85" s="469"/>
      <c r="L85" s="469"/>
      <c r="M85" s="469"/>
      <c r="N85" s="469"/>
      <c r="O85" s="470"/>
    </row>
    <row r="86" spans="1:15" ht="11.25" hidden="1" customHeight="1">
      <c r="A86" s="511"/>
      <c r="B86" s="192" t="s">
        <v>553</v>
      </c>
      <c r="C86" s="471"/>
      <c r="D86" s="472"/>
      <c r="E86" s="472"/>
      <c r="F86" s="472"/>
      <c r="G86" s="472"/>
      <c r="H86" s="472"/>
      <c r="I86" s="472"/>
      <c r="J86" s="472"/>
      <c r="K86" s="472"/>
      <c r="L86" s="472"/>
      <c r="M86" s="472"/>
      <c r="N86" s="472"/>
      <c r="O86" s="473"/>
    </row>
    <row r="87" spans="1:15" hidden="1">
      <c r="A87" s="511"/>
      <c r="B87" s="192" t="s">
        <v>554</v>
      </c>
      <c r="C87" s="336" t="s">
        <v>604</v>
      </c>
      <c r="D87" s="329" t="s">
        <v>605</v>
      </c>
      <c r="E87" s="330">
        <f>SUM(E88:E92)</f>
        <v>0</v>
      </c>
      <c r="F87" s="330">
        <f>SUM(F88:F92)</f>
        <v>0</v>
      </c>
      <c r="G87" s="330">
        <f>SUM(G88:G92)</f>
        <v>0</v>
      </c>
      <c r="H87" s="331">
        <f>I87+M87</f>
        <v>0</v>
      </c>
      <c r="I87" s="331">
        <f>SUM(J87:L87)</f>
        <v>0</v>
      </c>
      <c r="J87" s="331">
        <v>0</v>
      </c>
      <c r="K87" s="331">
        <v>0</v>
      </c>
      <c r="L87" s="331">
        <v>0</v>
      </c>
      <c r="M87" s="331">
        <f>SUM(N87:O87)</f>
        <v>0</v>
      </c>
      <c r="N87" s="335">
        <v>0</v>
      </c>
      <c r="O87" s="332">
        <v>0</v>
      </c>
    </row>
    <row r="88" spans="1:15" hidden="1">
      <c r="A88" s="511"/>
      <c r="B88" s="192" t="s">
        <v>626</v>
      </c>
      <c r="C88" s="343"/>
      <c r="D88" s="345"/>
      <c r="E88" s="330">
        <f>F88+G88</f>
        <v>0</v>
      </c>
      <c r="F88" s="330">
        <v>0</v>
      </c>
      <c r="G88" s="330">
        <v>0</v>
      </c>
      <c r="H88" s="425"/>
      <c r="I88" s="425"/>
      <c r="J88" s="425"/>
      <c r="K88" s="425"/>
      <c r="L88" s="425"/>
      <c r="M88" s="425"/>
      <c r="N88" s="425"/>
      <c r="O88" s="428"/>
    </row>
    <row r="89" spans="1:15" hidden="1">
      <c r="A89" s="511"/>
      <c r="B89" s="192" t="s">
        <v>635</v>
      </c>
      <c r="C89" s="462"/>
      <c r="D89" s="464"/>
      <c r="E89" s="330">
        <f>G89+F89</f>
        <v>0</v>
      </c>
      <c r="F89" s="330">
        <f>SUM(I87)</f>
        <v>0</v>
      </c>
      <c r="G89" s="330">
        <f>SUM(M87)</f>
        <v>0</v>
      </c>
      <c r="H89" s="426"/>
      <c r="I89" s="426"/>
      <c r="J89" s="426"/>
      <c r="K89" s="426"/>
      <c r="L89" s="426"/>
      <c r="M89" s="426"/>
      <c r="N89" s="426"/>
      <c r="O89" s="429"/>
    </row>
    <row r="90" spans="1:15" hidden="1">
      <c r="A90" s="511"/>
      <c r="B90" s="192" t="s">
        <v>620</v>
      </c>
      <c r="C90" s="452"/>
      <c r="D90" s="435"/>
      <c r="E90" s="330">
        <f>G90+F90</f>
        <v>0</v>
      </c>
      <c r="F90" s="330">
        <v>0</v>
      </c>
      <c r="G90" s="330">
        <v>0</v>
      </c>
      <c r="H90" s="426"/>
      <c r="I90" s="426"/>
      <c r="J90" s="426"/>
      <c r="K90" s="426"/>
      <c r="L90" s="426"/>
      <c r="M90" s="426"/>
      <c r="N90" s="426"/>
      <c r="O90" s="429"/>
    </row>
    <row r="91" spans="1:15" hidden="1">
      <c r="A91" s="511"/>
      <c r="B91" s="192" t="s">
        <v>634</v>
      </c>
      <c r="C91" s="452"/>
      <c r="D91" s="435"/>
      <c r="E91" s="330">
        <f>G91+F91</f>
        <v>0</v>
      </c>
      <c r="F91" s="330">
        <v>0</v>
      </c>
      <c r="G91" s="330">
        <v>0</v>
      </c>
      <c r="H91" s="426"/>
      <c r="I91" s="426"/>
      <c r="J91" s="426"/>
      <c r="K91" s="426"/>
      <c r="L91" s="426"/>
      <c r="M91" s="426"/>
      <c r="N91" s="426"/>
      <c r="O91" s="429"/>
    </row>
    <row r="92" spans="1:15" hidden="1">
      <c r="A92" s="512"/>
      <c r="B92" s="333" t="s">
        <v>627</v>
      </c>
      <c r="C92" s="453"/>
      <c r="D92" s="436"/>
      <c r="E92" s="334">
        <f>G92+F92</f>
        <v>0</v>
      </c>
      <c r="F92" s="334">
        <v>0</v>
      </c>
      <c r="G92" s="334">
        <v>0</v>
      </c>
      <c r="H92" s="427"/>
      <c r="I92" s="427"/>
      <c r="J92" s="427"/>
      <c r="K92" s="427"/>
      <c r="L92" s="427"/>
      <c r="M92" s="427"/>
      <c r="N92" s="427"/>
      <c r="O92" s="430"/>
    </row>
    <row r="93" spans="1:15">
      <c r="A93" s="513" t="s">
        <v>653</v>
      </c>
      <c r="B93" s="328" t="s">
        <v>551</v>
      </c>
      <c r="C93" s="361"/>
      <c r="D93" s="516" t="s">
        <v>662</v>
      </c>
      <c r="E93" s="516"/>
      <c r="F93" s="516"/>
      <c r="G93" s="516"/>
      <c r="H93" s="516"/>
      <c r="I93" s="516"/>
      <c r="J93" s="516"/>
      <c r="K93" s="516"/>
      <c r="L93" s="516"/>
      <c r="M93" s="516"/>
      <c r="N93" s="516"/>
      <c r="O93" s="517"/>
    </row>
    <row r="94" spans="1:15">
      <c r="A94" s="514"/>
      <c r="B94" s="192" t="s">
        <v>613</v>
      </c>
      <c r="C94" s="361"/>
      <c r="D94" s="439"/>
      <c r="E94" s="439"/>
      <c r="F94" s="439"/>
      <c r="G94" s="439"/>
      <c r="H94" s="439"/>
      <c r="I94" s="439"/>
      <c r="J94" s="439"/>
      <c r="K94" s="439"/>
      <c r="L94" s="439"/>
      <c r="M94" s="439"/>
      <c r="N94" s="439"/>
      <c r="O94" s="440"/>
    </row>
    <row r="95" spans="1:15">
      <c r="A95" s="514"/>
      <c r="B95" s="192" t="s">
        <v>552</v>
      </c>
      <c r="C95" s="361"/>
      <c r="D95" s="439"/>
      <c r="E95" s="439"/>
      <c r="F95" s="439"/>
      <c r="G95" s="439"/>
      <c r="H95" s="439"/>
      <c r="I95" s="439"/>
      <c r="J95" s="439"/>
      <c r="K95" s="439"/>
      <c r="L95" s="439"/>
      <c r="M95" s="439"/>
      <c r="N95" s="439"/>
      <c r="O95" s="440"/>
    </row>
    <row r="96" spans="1:15">
      <c r="A96" s="514"/>
      <c r="B96" s="192" t="s">
        <v>553</v>
      </c>
      <c r="C96" s="361"/>
      <c r="D96" s="518"/>
      <c r="E96" s="518"/>
      <c r="F96" s="518"/>
      <c r="G96" s="518"/>
      <c r="H96" s="518"/>
      <c r="I96" s="518"/>
      <c r="J96" s="518"/>
      <c r="K96" s="518"/>
      <c r="L96" s="518"/>
      <c r="M96" s="518"/>
      <c r="N96" s="518"/>
      <c r="O96" s="519"/>
    </row>
    <row r="97" spans="1:15">
      <c r="A97" s="514"/>
      <c r="B97" s="192" t="s">
        <v>554</v>
      </c>
      <c r="C97" s="361"/>
      <c r="D97" s="342" t="s">
        <v>606</v>
      </c>
      <c r="E97" s="330">
        <f>SUM(E98:E102)</f>
        <v>265935</v>
      </c>
      <c r="F97" s="330">
        <f>SUM(F98:F102)</f>
        <v>0</v>
      </c>
      <c r="G97" s="330">
        <f>SUM(G98:G102)</f>
        <v>265935</v>
      </c>
      <c r="H97" s="331">
        <f>I97+M97</f>
        <v>170415</v>
      </c>
      <c r="I97" s="331">
        <f>SUM(J97:L97)</f>
        <v>0</v>
      </c>
      <c r="J97" s="331">
        <v>0</v>
      </c>
      <c r="K97" s="331"/>
      <c r="L97" s="331">
        <v>0</v>
      </c>
      <c r="M97" s="331">
        <f>SUM(N97:O97)</f>
        <v>170415</v>
      </c>
      <c r="N97" s="335">
        <v>170415</v>
      </c>
      <c r="O97" s="332">
        <v>0</v>
      </c>
    </row>
    <row r="98" spans="1:15">
      <c r="A98" s="514"/>
      <c r="B98" s="192" t="s">
        <v>626</v>
      </c>
      <c r="C98" s="361"/>
      <c r="D98" s="346"/>
      <c r="E98" s="330">
        <v>95520</v>
      </c>
      <c r="F98" s="330">
        <v>0</v>
      </c>
      <c r="G98" s="330">
        <v>95520</v>
      </c>
      <c r="H98" s="425"/>
      <c r="I98" s="425"/>
      <c r="J98" s="425"/>
      <c r="K98" s="425"/>
      <c r="L98" s="425"/>
      <c r="M98" s="425"/>
      <c r="N98" s="425"/>
      <c r="O98" s="428"/>
    </row>
    <row r="99" spans="1:15">
      <c r="A99" s="514"/>
      <c r="B99" s="192" t="s">
        <v>657</v>
      </c>
      <c r="C99" s="361"/>
      <c r="D99" s="459"/>
      <c r="E99" s="330">
        <f>G99+F99</f>
        <v>0</v>
      </c>
      <c r="F99" s="330">
        <v>0</v>
      </c>
      <c r="G99" s="330">
        <v>0</v>
      </c>
      <c r="H99" s="426"/>
      <c r="I99" s="426"/>
      <c r="J99" s="426"/>
      <c r="K99" s="426"/>
      <c r="L99" s="426"/>
      <c r="M99" s="426"/>
      <c r="N99" s="426"/>
      <c r="O99" s="429"/>
    </row>
    <row r="100" spans="1:15">
      <c r="A100" s="514"/>
      <c r="B100" s="192" t="s">
        <v>634</v>
      </c>
      <c r="C100" s="361"/>
      <c r="D100" s="460"/>
      <c r="E100" s="331">
        <v>170415</v>
      </c>
      <c r="F100" s="330">
        <v>0</v>
      </c>
      <c r="G100" s="331">
        <v>170415</v>
      </c>
      <c r="H100" s="426"/>
      <c r="I100" s="426"/>
      <c r="J100" s="426"/>
      <c r="K100" s="426"/>
      <c r="L100" s="426"/>
      <c r="M100" s="426"/>
      <c r="N100" s="426"/>
      <c r="O100" s="429"/>
    </row>
    <row r="101" spans="1:15">
      <c r="A101" s="514"/>
      <c r="B101" s="192" t="s">
        <v>656</v>
      </c>
      <c r="C101" s="361"/>
      <c r="D101" s="460"/>
      <c r="E101" s="330">
        <v>0</v>
      </c>
      <c r="F101" s="330">
        <v>0</v>
      </c>
      <c r="G101" s="330">
        <v>0</v>
      </c>
      <c r="H101" s="426"/>
      <c r="I101" s="426"/>
      <c r="J101" s="426"/>
      <c r="K101" s="426"/>
      <c r="L101" s="426"/>
      <c r="M101" s="426"/>
      <c r="N101" s="426"/>
      <c r="O101" s="429"/>
    </row>
    <row r="102" spans="1:15">
      <c r="A102" s="514"/>
      <c r="B102" s="333" t="s">
        <v>627</v>
      </c>
      <c r="C102" s="361"/>
      <c r="D102" s="461"/>
      <c r="E102" s="334">
        <f>G102+F102</f>
        <v>0</v>
      </c>
      <c r="F102" s="334">
        <v>0</v>
      </c>
      <c r="G102" s="334">
        <v>0</v>
      </c>
      <c r="H102" s="427"/>
      <c r="I102" s="427"/>
      <c r="J102" s="427"/>
      <c r="K102" s="427"/>
      <c r="L102" s="427"/>
      <c r="M102" s="427"/>
      <c r="N102" s="427"/>
      <c r="O102" s="430"/>
    </row>
    <row r="103" spans="1:15">
      <c r="A103" s="515"/>
      <c r="B103" s="362"/>
      <c r="C103" s="320"/>
      <c r="D103" s="320"/>
      <c r="E103" s="320"/>
      <c r="F103" s="320"/>
      <c r="G103" s="320"/>
      <c r="H103" s="320"/>
      <c r="I103" s="320"/>
      <c r="J103" s="320"/>
      <c r="K103" s="320"/>
      <c r="L103" s="320"/>
      <c r="M103" s="320"/>
      <c r="N103" s="320"/>
      <c r="O103" s="321"/>
    </row>
    <row r="104" spans="1:15">
      <c r="A104" s="319"/>
      <c r="B104" s="320"/>
      <c r="C104" s="320"/>
      <c r="D104" s="320"/>
      <c r="E104" s="320"/>
      <c r="F104" s="320"/>
      <c r="G104" s="320"/>
      <c r="H104" s="320"/>
      <c r="I104" s="320"/>
      <c r="J104" s="320"/>
      <c r="K104" s="320"/>
      <c r="L104" s="320"/>
      <c r="M104" s="320"/>
      <c r="N104" s="320"/>
      <c r="O104" s="321"/>
    </row>
    <row r="105" spans="1:15" ht="15.75" thickBot="1">
      <c r="A105" s="507" t="s">
        <v>557</v>
      </c>
      <c r="B105" s="508"/>
      <c r="C105" s="509" t="s">
        <v>522</v>
      </c>
      <c r="D105" s="508"/>
      <c r="E105" s="338">
        <f t="shared" ref="E105:N105" si="2">SUM(E9+E42)</f>
        <v>4577723.4399999995</v>
      </c>
      <c r="F105" s="338">
        <f t="shared" si="2"/>
        <v>804573.32000000007</v>
      </c>
      <c r="G105" s="338">
        <f t="shared" si="2"/>
        <v>3773150.12</v>
      </c>
      <c r="H105" s="338">
        <f t="shared" si="2"/>
        <v>2554001.6599999997</v>
      </c>
      <c r="I105" s="338">
        <f t="shared" si="2"/>
        <v>432228.04</v>
      </c>
      <c r="J105" s="338">
        <f t="shared" si="2"/>
        <v>431003.12</v>
      </c>
      <c r="K105" s="338">
        <f t="shared" si="2"/>
        <v>1000</v>
      </c>
      <c r="L105" s="338">
        <f t="shared" si="2"/>
        <v>224.92</v>
      </c>
      <c r="M105" s="338">
        <f t="shared" si="2"/>
        <v>2121773.62</v>
      </c>
      <c r="N105" s="338">
        <f t="shared" si="2"/>
        <v>2121773.62</v>
      </c>
      <c r="O105" s="338">
        <f>SUM(O9+O42)</f>
        <v>0</v>
      </c>
    </row>
    <row r="106" spans="1:15">
      <c r="B106" s="322" t="s">
        <v>632</v>
      </c>
      <c r="D106" s="189" t="s">
        <v>640</v>
      </c>
    </row>
    <row r="107" spans="1:15">
      <c r="A107" s="191"/>
      <c r="D107" s="326"/>
      <c r="E107" s="304"/>
      <c r="F107" s="304"/>
    </row>
    <row r="108" spans="1:15">
      <c r="A108" s="191"/>
      <c r="B108" s="189" t="s">
        <v>644</v>
      </c>
      <c r="D108" s="326"/>
      <c r="E108" s="304"/>
      <c r="F108" s="304"/>
    </row>
    <row r="109" spans="1:15">
      <c r="A109" s="191"/>
      <c r="B109" s="189" t="s">
        <v>645</v>
      </c>
      <c r="D109" s="326"/>
      <c r="E109" s="304"/>
      <c r="F109" s="304"/>
    </row>
    <row r="110" spans="1:15">
      <c r="B110" s="191" t="s">
        <v>646</v>
      </c>
      <c r="D110" s="323"/>
      <c r="E110" s="311"/>
      <c r="F110" s="309"/>
      <c r="J110" s="298"/>
    </row>
    <row r="111" spans="1:15">
      <c r="E111" s="311"/>
      <c r="F111" s="310"/>
      <c r="G111" s="298"/>
    </row>
    <row r="112" spans="1:15">
      <c r="B112" s="189" t="s">
        <v>647</v>
      </c>
      <c r="D112" s="305"/>
      <c r="E112" s="311"/>
      <c r="F112" s="309"/>
    </row>
    <row r="113" spans="2:9">
      <c r="B113" s="189" t="s">
        <v>648</v>
      </c>
      <c r="D113" s="305"/>
      <c r="E113" s="311"/>
      <c r="F113" s="309"/>
    </row>
    <row r="114" spans="2:9">
      <c r="B114" s="191" t="s">
        <v>649</v>
      </c>
      <c r="D114" s="312"/>
      <c r="E114" s="313"/>
      <c r="F114" s="313"/>
      <c r="G114" s="298"/>
      <c r="H114" s="298"/>
      <c r="I114" s="298"/>
    </row>
    <row r="115" spans="2:9">
      <c r="F115" s="298"/>
      <c r="G115" s="298"/>
      <c r="H115" s="298"/>
      <c r="I115" s="298"/>
    </row>
  </sheetData>
  <mergeCells count="129">
    <mergeCell ref="D27:D30"/>
    <mergeCell ref="A93:A103"/>
    <mergeCell ref="D93:O96"/>
    <mergeCell ref="H98:H102"/>
    <mergeCell ref="I98:I102"/>
    <mergeCell ref="J98:J102"/>
    <mergeCell ref="K98:K102"/>
    <mergeCell ref="L98:L102"/>
    <mergeCell ref="M98:M102"/>
    <mergeCell ref="N98:N102"/>
    <mergeCell ref="O98:O102"/>
    <mergeCell ref="D99:D102"/>
    <mergeCell ref="A73:A82"/>
    <mergeCell ref="C73:O76"/>
    <mergeCell ref="C79:C82"/>
    <mergeCell ref="D79:D82"/>
    <mergeCell ref="K68:K72"/>
    <mergeCell ref="L68:L72"/>
    <mergeCell ref="M68:M72"/>
    <mergeCell ref="N68:N72"/>
    <mergeCell ref="O68:O72"/>
    <mergeCell ref="A63:A72"/>
    <mergeCell ref="C63:O66"/>
    <mergeCell ref="C69:C72"/>
    <mergeCell ref="A105:B105"/>
    <mergeCell ref="C105:D105"/>
    <mergeCell ref="A83:A92"/>
    <mergeCell ref="C83:O86"/>
    <mergeCell ref="C89:C92"/>
    <mergeCell ref="D89:D92"/>
    <mergeCell ref="H88:H92"/>
    <mergeCell ref="I88:I92"/>
    <mergeCell ref="J88:J92"/>
    <mergeCell ref="K88:K92"/>
    <mergeCell ref="L88:L92"/>
    <mergeCell ref="M88:M92"/>
    <mergeCell ref="N88:N92"/>
    <mergeCell ref="O88:O92"/>
    <mergeCell ref="C9:D9"/>
    <mergeCell ref="H4:H7"/>
    <mergeCell ref="I4:L4"/>
    <mergeCell ref="I5:I7"/>
    <mergeCell ref="J5:L5"/>
    <mergeCell ref="M5:M7"/>
    <mergeCell ref="F6:G6"/>
    <mergeCell ref="E6:E7"/>
    <mergeCell ref="A10:G10"/>
    <mergeCell ref="A1:O1"/>
    <mergeCell ref="A3:A7"/>
    <mergeCell ref="B3:B7"/>
    <mergeCell ref="C3:C7"/>
    <mergeCell ref="D3:D7"/>
    <mergeCell ref="H3:O3"/>
    <mergeCell ref="M4:O4"/>
    <mergeCell ref="J6:J7"/>
    <mergeCell ref="K6:L6"/>
    <mergeCell ref="N5:O6"/>
    <mergeCell ref="E3:G5"/>
    <mergeCell ref="L2:O2"/>
    <mergeCell ref="D69:D72"/>
    <mergeCell ref="A53:A62"/>
    <mergeCell ref="C53:O56"/>
    <mergeCell ref="C59:C62"/>
    <mergeCell ref="D59:D62"/>
    <mergeCell ref="C42:D42"/>
    <mergeCell ref="C49:C52"/>
    <mergeCell ref="D49:D52"/>
    <mergeCell ref="A43:A52"/>
    <mergeCell ref="C43:O46"/>
    <mergeCell ref="H48:H52"/>
    <mergeCell ref="I48:I52"/>
    <mergeCell ref="J48:J52"/>
    <mergeCell ref="K48:K52"/>
    <mergeCell ref="L48:L52"/>
    <mergeCell ref="M48:M52"/>
    <mergeCell ref="N48:N52"/>
    <mergeCell ref="O48:O52"/>
    <mergeCell ref="K58:K62"/>
    <mergeCell ref="L58:L62"/>
    <mergeCell ref="M58:M62"/>
    <mergeCell ref="J58:J62"/>
    <mergeCell ref="A11:A20"/>
    <mergeCell ref="D37:D40"/>
    <mergeCell ref="D11:O14"/>
    <mergeCell ref="D17:D20"/>
    <mergeCell ref="H16:H20"/>
    <mergeCell ref="I16:I20"/>
    <mergeCell ref="J16:J20"/>
    <mergeCell ref="K16:K20"/>
    <mergeCell ref="L16:L20"/>
    <mergeCell ref="M16:M20"/>
    <mergeCell ref="N16:N20"/>
    <mergeCell ref="O16:O20"/>
    <mergeCell ref="A31:A40"/>
    <mergeCell ref="H36:H40"/>
    <mergeCell ref="I36:I40"/>
    <mergeCell ref="J36:J40"/>
    <mergeCell ref="K36:K40"/>
    <mergeCell ref="L36:L40"/>
    <mergeCell ref="M36:M40"/>
    <mergeCell ref="N36:N40"/>
    <mergeCell ref="O36:O40"/>
    <mergeCell ref="A21:A30"/>
    <mergeCell ref="J26:J30"/>
    <mergeCell ref="K26:K30"/>
    <mergeCell ref="C21:O24"/>
    <mergeCell ref="C27:C30"/>
    <mergeCell ref="H26:H30"/>
    <mergeCell ref="I26:I30"/>
    <mergeCell ref="J78:J82"/>
    <mergeCell ref="K78:K82"/>
    <mergeCell ref="M78:M82"/>
    <mergeCell ref="L78:L82"/>
    <mergeCell ref="N78:N82"/>
    <mergeCell ref="O78:O82"/>
    <mergeCell ref="H68:H72"/>
    <mergeCell ref="I68:I72"/>
    <mergeCell ref="J68:J72"/>
    <mergeCell ref="H78:H82"/>
    <mergeCell ref="I78:I82"/>
    <mergeCell ref="L26:L30"/>
    <mergeCell ref="M26:M30"/>
    <mergeCell ref="N26:N30"/>
    <mergeCell ref="O26:O30"/>
    <mergeCell ref="N58:N62"/>
    <mergeCell ref="O58:O62"/>
    <mergeCell ref="D31:P34"/>
    <mergeCell ref="H58:H62"/>
    <mergeCell ref="I58:I62"/>
  </mergeCells>
  <pageMargins left="1.2204724409448819" right="0.23622047244094491" top="0.94488188976377963" bottom="0.35433070866141736" header="0.11811023622047245" footer="0.11811023622047245"/>
  <pageSetup paperSize="8" fitToHeight="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view="pageLayout" zoomScaleNormal="100" workbookViewId="0">
      <selection activeCell="D11" sqref="D11"/>
    </sheetView>
  </sheetViews>
  <sheetFormatPr defaultRowHeight="15"/>
  <cols>
    <col min="1" max="1" width="5.5703125" style="53" bestFit="1" customWidth="1"/>
    <col min="2" max="2" width="8.85546875" style="53" bestFit="1" customWidth="1"/>
    <col min="3" max="3" width="6.85546875" style="53" customWidth="1"/>
    <col min="4" max="4" width="14.28515625" style="53" customWidth="1"/>
    <col min="5" max="5" width="14.85546875" style="53" customWidth="1"/>
    <col min="6" max="6" width="13.5703125" style="53" customWidth="1"/>
    <col min="7" max="7" width="15.5703125" customWidth="1"/>
    <col min="8" max="8" width="15.7109375" customWidth="1"/>
    <col min="9" max="9" width="12.7109375" customWidth="1"/>
    <col min="10" max="10" width="15.85546875" customWidth="1"/>
  </cols>
  <sheetData>
    <row r="1" spans="1:11" ht="57" customHeight="1">
      <c r="A1" s="412" t="s">
        <v>400</v>
      </c>
      <c r="B1" s="412"/>
      <c r="C1" s="412"/>
      <c r="D1" s="412"/>
      <c r="E1" s="412"/>
      <c r="F1" s="412"/>
      <c r="G1" s="412"/>
      <c r="H1" s="412"/>
      <c r="I1" s="412"/>
      <c r="J1" s="412"/>
    </row>
    <row r="2" spans="1:11" ht="6" customHeight="1">
      <c r="J2" s="114" t="s">
        <v>401</v>
      </c>
    </row>
    <row r="3" spans="1:11" s="116" customFormat="1" ht="20.100000000000001" customHeight="1">
      <c r="A3" s="371" t="s">
        <v>2</v>
      </c>
      <c r="B3" s="368" t="s">
        <v>3</v>
      </c>
      <c r="C3" s="368" t="s">
        <v>230</v>
      </c>
      <c r="D3" s="363" t="s">
        <v>402</v>
      </c>
      <c r="E3" s="363" t="s">
        <v>403</v>
      </c>
      <c r="F3" s="363" t="s">
        <v>235</v>
      </c>
      <c r="G3" s="363"/>
      <c r="H3" s="363"/>
      <c r="I3" s="363"/>
      <c r="J3" s="363"/>
      <c r="K3" s="115"/>
    </row>
    <row r="4" spans="1:11" s="116" customFormat="1" ht="20.100000000000001" customHeight="1">
      <c r="A4" s="371"/>
      <c r="B4" s="369"/>
      <c r="C4" s="369"/>
      <c r="D4" s="371"/>
      <c r="E4" s="363"/>
      <c r="F4" s="363" t="s">
        <v>404</v>
      </c>
      <c r="G4" s="363" t="s">
        <v>233</v>
      </c>
      <c r="H4" s="363"/>
      <c r="I4" s="363"/>
      <c r="J4" s="363" t="s">
        <v>405</v>
      </c>
      <c r="K4" s="115"/>
    </row>
    <row r="5" spans="1:11" s="116" customFormat="1" ht="30" customHeight="1">
      <c r="A5" s="371"/>
      <c r="B5" s="370"/>
      <c r="C5" s="370"/>
      <c r="D5" s="371"/>
      <c r="E5" s="363"/>
      <c r="F5" s="363"/>
      <c r="G5" s="253" t="s">
        <v>406</v>
      </c>
      <c r="H5" s="253" t="s">
        <v>407</v>
      </c>
      <c r="I5" s="253" t="s">
        <v>408</v>
      </c>
      <c r="J5" s="363"/>
      <c r="K5" s="115"/>
    </row>
    <row r="6" spans="1:11" ht="9" customHeight="1">
      <c r="A6" s="5">
        <v>1</v>
      </c>
      <c r="B6" s="5">
        <v>2</v>
      </c>
      <c r="C6" s="5">
        <v>3</v>
      </c>
      <c r="D6" s="5">
        <v>4</v>
      </c>
      <c r="E6" s="5">
        <v>5</v>
      </c>
      <c r="F6" s="5">
        <v>6</v>
      </c>
      <c r="G6" s="5">
        <v>7</v>
      </c>
      <c r="H6" s="5">
        <v>8</v>
      </c>
      <c r="I6" s="5">
        <v>9</v>
      </c>
      <c r="J6" s="5">
        <v>10</v>
      </c>
      <c r="K6" s="1"/>
    </row>
    <row r="7" spans="1:11" s="14" customFormat="1" ht="12.95" customHeight="1">
      <c r="A7" s="117">
        <v>750</v>
      </c>
      <c r="B7" s="117">
        <v>75011</v>
      </c>
      <c r="C7" s="117">
        <v>2010</v>
      </c>
      <c r="D7" s="12">
        <v>45028</v>
      </c>
      <c r="E7" s="12"/>
      <c r="F7" s="12"/>
      <c r="G7" s="12"/>
      <c r="H7" s="12"/>
      <c r="I7" s="12"/>
      <c r="J7" s="12"/>
      <c r="K7" s="13"/>
    </row>
    <row r="8" spans="1:11" s="14" customFormat="1" ht="12.95" customHeight="1">
      <c r="A8" s="117">
        <v>750</v>
      </c>
      <c r="B8" s="117">
        <v>75011</v>
      </c>
      <c r="C8" s="117"/>
      <c r="D8" s="12"/>
      <c r="E8" s="12">
        <v>45028</v>
      </c>
      <c r="F8" s="12">
        <v>45028</v>
      </c>
      <c r="G8" s="12">
        <v>35400</v>
      </c>
      <c r="H8" s="12">
        <v>6128</v>
      </c>
      <c r="I8" s="12"/>
      <c r="J8" s="12"/>
      <c r="K8" s="13"/>
    </row>
    <row r="9" spans="1:11" ht="12.95" customHeight="1">
      <c r="A9" s="118"/>
      <c r="B9" s="118"/>
      <c r="C9" s="118">
        <v>4010</v>
      </c>
      <c r="D9" s="25"/>
      <c r="E9" s="25">
        <v>32400</v>
      </c>
      <c r="F9" s="25">
        <v>32400</v>
      </c>
      <c r="G9" s="25">
        <v>32400</v>
      </c>
      <c r="H9" s="25"/>
      <c r="I9" s="25"/>
      <c r="J9" s="25"/>
      <c r="K9" s="1"/>
    </row>
    <row r="10" spans="1:11" ht="12.95" customHeight="1">
      <c r="A10" s="118"/>
      <c r="B10" s="118"/>
      <c r="C10" s="118">
        <v>4040</v>
      </c>
      <c r="D10" s="25"/>
      <c r="E10" s="25">
        <v>3000</v>
      </c>
      <c r="F10" s="25">
        <v>3000</v>
      </c>
      <c r="G10" s="25">
        <v>3000</v>
      </c>
      <c r="H10" s="25"/>
      <c r="I10" s="25"/>
      <c r="J10" s="25"/>
      <c r="K10" s="1"/>
    </row>
    <row r="11" spans="1:11" ht="12.95" customHeight="1">
      <c r="A11" s="118"/>
      <c r="B11" s="118"/>
      <c r="C11" s="118">
        <v>4110</v>
      </c>
      <c r="D11" s="25"/>
      <c r="E11" s="25">
        <v>5300</v>
      </c>
      <c r="F11" s="25">
        <v>5300</v>
      </c>
      <c r="G11" s="25"/>
      <c r="H11" s="25">
        <v>5300</v>
      </c>
      <c r="I11" s="25"/>
      <c r="J11" s="25"/>
      <c r="K11" s="1"/>
    </row>
    <row r="12" spans="1:11" ht="12.95" customHeight="1">
      <c r="A12" s="118"/>
      <c r="B12" s="118"/>
      <c r="C12" s="118">
        <v>4120</v>
      </c>
      <c r="D12" s="25"/>
      <c r="E12" s="25">
        <v>828</v>
      </c>
      <c r="F12" s="25">
        <v>828</v>
      </c>
      <c r="G12" s="25"/>
      <c r="H12" s="25">
        <v>828</v>
      </c>
      <c r="I12" s="25"/>
      <c r="J12" s="25"/>
      <c r="K12" s="1"/>
    </row>
    <row r="13" spans="1:11" ht="12.95" customHeight="1">
      <c r="A13" s="118"/>
      <c r="B13" s="118"/>
      <c r="C13" s="118">
        <v>4210</v>
      </c>
      <c r="D13" s="25"/>
      <c r="E13" s="25">
        <v>2500</v>
      </c>
      <c r="F13" s="25">
        <v>2500</v>
      </c>
      <c r="G13" s="25"/>
      <c r="H13" s="25"/>
      <c r="I13" s="25"/>
      <c r="J13" s="25"/>
      <c r="K13" s="1"/>
    </row>
    <row r="14" spans="1:11" ht="12.95" customHeight="1">
      <c r="A14" s="118"/>
      <c r="B14" s="118"/>
      <c r="C14" s="118">
        <v>4300</v>
      </c>
      <c r="D14" s="25"/>
      <c r="E14" s="25">
        <v>1000</v>
      </c>
      <c r="F14" s="25">
        <v>1000</v>
      </c>
      <c r="G14" s="25"/>
      <c r="H14" s="25"/>
      <c r="I14" s="25"/>
      <c r="J14" s="25"/>
      <c r="K14" s="1"/>
    </row>
    <row r="15" spans="1:11" s="14" customFormat="1" ht="12.95" customHeight="1">
      <c r="A15" s="117">
        <v>751</v>
      </c>
      <c r="B15" s="117">
        <v>75101</v>
      </c>
      <c r="C15" s="117">
        <v>2010</v>
      </c>
      <c r="D15" s="12">
        <v>910</v>
      </c>
      <c r="E15" s="12"/>
      <c r="F15" s="12"/>
      <c r="G15" s="12"/>
      <c r="H15" s="12"/>
      <c r="I15" s="12"/>
      <c r="J15" s="12"/>
      <c r="K15" s="13"/>
    </row>
    <row r="16" spans="1:11" s="14" customFormat="1" ht="12.95" customHeight="1">
      <c r="A16" s="117">
        <v>751</v>
      </c>
      <c r="B16" s="117">
        <v>75101</v>
      </c>
      <c r="C16" s="117"/>
      <c r="D16" s="12"/>
      <c r="E16" s="12">
        <v>910</v>
      </c>
      <c r="F16" s="12">
        <v>910</v>
      </c>
      <c r="G16" s="12">
        <v>300</v>
      </c>
      <c r="H16" s="12"/>
      <c r="I16" s="12"/>
      <c r="J16" s="12"/>
      <c r="K16" s="13"/>
    </row>
    <row r="17" spans="1:11" ht="12.95" customHeight="1">
      <c r="A17" s="118"/>
      <c r="B17" s="118"/>
      <c r="C17" s="118">
        <v>4170</v>
      </c>
      <c r="D17" s="25"/>
      <c r="E17" s="25">
        <v>300</v>
      </c>
      <c r="F17" s="25">
        <v>300</v>
      </c>
      <c r="G17" s="25">
        <v>300</v>
      </c>
      <c r="H17" s="25"/>
      <c r="I17" s="25"/>
      <c r="J17" s="25"/>
      <c r="K17" s="1"/>
    </row>
    <row r="18" spans="1:11" ht="12.95" customHeight="1">
      <c r="A18" s="118"/>
      <c r="B18" s="118"/>
      <c r="C18" s="118">
        <v>4210</v>
      </c>
      <c r="D18" s="25"/>
      <c r="E18" s="25">
        <v>610</v>
      </c>
      <c r="F18" s="25">
        <v>610</v>
      </c>
      <c r="G18" s="25"/>
      <c r="H18" s="25"/>
      <c r="I18" s="25"/>
      <c r="J18" s="25"/>
      <c r="K18" s="1"/>
    </row>
    <row r="19" spans="1:11" s="14" customFormat="1" ht="12.95" customHeight="1">
      <c r="A19" s="117">
        <v>852</v>
      </c>
      <c r="B19" s="117">
        <v>85212</v>
      </c>
      <c r="C19" s="117">
        <v>2010</v>
      </c>
      <c r="D19" s="12">
        <v>1614702</v>
      </c>
      <c r="E19" s="12"/>
      <c r="F19" s="12"/>
      <c r="G19" s="12"/>
      <c r="H19" s="12"/>
      <c r="I19" s="12"/>
      <c r="J19" s="12"/>
      <c r="K19" s="13"/>
    </row>
    <row r="20" spans="1:11" s="14" customFormat="1" ht="12.95" customHeight="1">
      <c r="A20" s="117">
        <v>852</v>
      </c>
      <c r="B20" s="117">
        <v>85212</v>
      </c>
      <c r="C20" s="117"/>
      <c r="D20" s="12"/>
      <c r="E20" s="12">
        <v>1614702</v>
      </c>
      <c r="F20" s="12">
        <v>1614702</v>
      </c>
      <c r="G20" s="12">
        <v>35000</v>
      </c>
      <c r="H20" s="12">
        <v>5750</v>
      </c>
      <c r="I20" s="12">
        <v>1566302</v>
      </c>
      <c r="J20" s="12"/>
      <c r="K20" s="13"/>
    </row>
    <row r="21" spans="1:11" ht="12.95" customHeight="1">
      <c r="A21" s="118"/>
      <c r="B21" s="118"/>
      <c r="C21" s="118">
        <v>3110</v>
      </c>
      <c r="D21" s="25"/>
      <c r="E21" s="25">
        <v>1566302</v>
      </c>
      <c r="F21" s="25">
        <v>1566302</v>
      </c>
      <c r="G21" s="25"/>
      <c r="H21" s="25"/>
      <c r="I21" s="25">
        <v>1566302</v>
      </c>
      <c r="J21" s="25"/>
      <c r="K21" s="1"/>
    </row>
    <row r="22" spans="1:11" ht="12.95" customHeight="1">
      <c r="A22" s="118"/>
      <c r="B22" s="118"/>
      <c r="C22" s="118">
        <v>4010</v>
      </c>
      <c r="D22" s="25"/>
      <c r="E22" s="25">
        <v>33000</v>
      </c>
      <c r="F22" s="25">
        <v>33000</v>
      </c>
      <c r="G22" s="25">
        <v>33000</v>
      </c>
      <c r="H22" s="25"/>
      <c r="I22" s="25"/>
      <c r="J22" s="25"/>
      <c r="K22" s="1"/>
    </row>
    <row r="23" spans="1:11" ht="12.95" customHeight="1">
      <c r="A23" s="118"/>
      <c r="B23" s="118"/>
      <c r="C23" s="118">
        <v>4040</v>
      </c>
      <c r="D23" s="25"/>
      <c r="E23" s="25">
        <v>2000</v>
      </c>
      <c r="F23" s="25">
        <v>2000</v>
      </c>
      <c r="G23" s="25">
        <v>2000</v>
      </c>
      <c r="H23" s="25"/>
      <c r="I23" s="25"/>
      <c r="J23" s="25"/>
      <c r="K23" s="1"/>
    </row>
    <row r="24" spans="1:11" ht="12.95" customHeight="1">
      <c r="A24" s="118"/>
      <c r="B24" s="118"/>
      <c r="C24" s="118">
        <v>4110</v>
      </c>
      <c r="D24" s="25"/>
      <c r="E24" s="25">
        <v>5500</v>
      </c>
      <c r="F24" s="25">
        <v>5500</v>
      </c>
      <c r="G24" s="25"/>
      <c r="H24" s="25">
        <v>5500</v>
      </c>
      <c r="I24" s="25"/>
      <c r="J24" s="25"/>
      <c r="K24" s="1"/>
    </row>
    <row r="25" spans="1:11" ht="12.95" customHeight="1">
      <c r="A25" s="118"/>
      <c r="B25" s="118"/>
      <c r="C25" s="118">
        <v>4120</v>
      </c>
      <c r="D25" s="25"/>
      <c r="E25" s="25">
        <v>250</v>
      </c>
      <c r="F25" s="25">
        <v>250</v>
      </c>
      <c r="G25" s="25"/>
      <c r="H25" s="25"/>
      <c r="I25" s="25"/>
      <c r="J25" s="25"/>
      <c r="K25" s="1"/>
    </row>
    <row r="26" spans="1:11" ht="12.95" customHeight="1">
      <c r="A26" s="118"/>
      <c r="B26" s="118"/>
      <c r="C26" s="118">
        <v>4210</v>
      </c>
      <c r="D26" s="25"/>
      <c r="E26" s="25">
        <v>2733</v>
      </c>
      <c r="F26" s="25">
        <v>2733</v>
      </c>
      <c r="G26" s="25"/>
      <c r="H26" s="25"/>
      <c r="I26" s="25"/>
      <c r="J26" s="25"/>
      <c r="K26" s="1"/>
    </row>
    <row r="27" spans="1:11" ht="12.95" customHeight="1">
      <c r="A27" s="118"/>
      <c r="B27" s="118"/>
      <c r="C27" s="118">
        <v>4300</v>
      </c>
      <c r="D27" s="25"/>
      <c r="E27" s="25">
        <v>3617</v>
      </c>
      <c r="F27" s="25">
        <v>3617</v>
      </c>
      <c r="G27" s="25"/>
      <c r="H27" s="25"/>
      <c r="I27" s="25"/>
      <c r="J27" s="25"/>
      <c r="K27" s="1"/>
    </row>
    <row r="28" spans="1:11" ht="12.95" customHeight="1">
      <c r="A28" s="118"/>
      <c r="B28" s="118"/>
      <c r="C28" s="118">
        <v>4440</v>
      </c>
      <c r="D28" s="25"/>
      <c r="E28" s="25">
        <v>1100</v>
      </c>
      <c r="F28" s="25">
        <v>1100</v>
      </c>
      <c r="G28" s="25"/>
      <c r="H28" s="25"/>
      <c r="I28" s="25"/>
      <c r="J28" s="25"/>
      <c r="K28" s="1"/>
    </row>
    <row r="29" spans="1:11" ht="12.95" customHeight="1">
      <c r="A29" s="118"/>
      <c r="B29" s="118"/>
      <c r="C29" s="118">
        <v>4700</v>
      </c>
      <c r="D29" s="25"/>
      <c r="E29" s="25">
        <v>200</v>
      </c>
      <c r="F29" s="25">
        <v>200</v>
      </c>
      <c r="G29" s="25"/>
      <c r="H29" s="25"/>
      <c r="I29" s="25"/>
      <c r="J29" s="25"/>
      <c r="K29" s="1"/>
    </row>
    <row r="30" spans="1:11" s="14" customFormat="1" ht="12.95" customHeight="1">
      <c r="A30" s="117">
        <v>852</v>
      </c>
      <c r="B30" s="117">
        <v>85213</v>
      </c>
      <c r="C30" s="117">
        <v>2010</v>
      </c>
      <c r="D30" s="12">
        <v>6470</v>
      </c>
      <c r="E30" s="12"/>
      <c r="F30" s="12"/>
      <c r="G30" s="12"/>
      <c r="H30" s="12"/>
      <c r="I30" s="12"/>
      <c r="J30" s="12"/>
      <c r="K30" s="13"/>
    </row>
    <row r="31" spans="1:11" s="14" customFormat="1" ht="12.95" customHeight="1">
      <c r="A31" s="117">
        <v>852</v>
      </c>
      <c r="B31" s="117">
        <v>85213</v>
      </c>
      <c r="C31" s="117">
        <v>4130</v>
      </c>
      <c r="D31" s="12"/>
      <c r="E31" s="12">
        <v>6470</v>
      </c>
      <c r="F31" s="12">
        <v>6470</v>
      </c>
      <c r="G31" s="12"/>
      <c r="H31" s="12">
        <v>6470</v>
      </c>
      <c r="I31" s="12"/>
      <c r="J31" s="12"/>
      <c r="K31" s="13"/>
    </row>
    <row r="32" spans="1:11" s="14" customFormat="1" ht="12.95" customHeight="1">
      <c r="A32" s="520" t="s">
        <v>409</v>
      </c>
      <c r="B32" s="520"/>
      <c r="C32" s="520"/>
      <c r="D32" s="120">
        <f>D30+D19+D15+D7</f>
        <v>1667110</v>
      </c>
      <c r="E32" s="12">
        <f>E31+E20+E16+E8</f>
        <v>1667110</v>
      </c>
      <c r="F32" s="12">
        <f>F31+F20+F16+F8</f>
        <v>1667110</v>
      </c>
      <c r="G32" s="12">
        <f>G20+G16+G8</f>
        <v>70700</v>
      </c>
      <c r="H32" s="12">
        <f>H31+H20+H8</f>
        <v>18348</v>
      </c>
      <c r="I32" s="12">
        <f>I20</f>
        <v>1566302</v>
      </c>
      <c r="J32" s="12"/>
      <c r="K32" s="13"/>
    </row>
    <row r="33" spans="1:11">
      <c r="A33" s="52"/>
      <c r="B33" s="52"/>
      <c r="C33" s="52"/>
      <c r="D33" s="52"/>
      <c r="E33" s="52"/>
      <c r="F33" s="52"/>
      <c r="G33" s="1"/>
      <c r="H33" s="1"/>
      <c r="I33" s="1"/>
      <c r="J33" s="1"/>
      <c r="K33" s="1"/>
    </row>
    <row r="34" spans="1:11">
      <c r="A34" s="52"/>
      <c r="B34" s="52"/>
      <c r="C34" s="52"/>
      <c r="D34" s="52"/>
      <c r="E34" s="52"/>
      <c r="F34" s="52"/>
      <c r="G34" s="1"/>
      <c r="H34" s="1"/>
      <c r="I34" s="1"/>
      <c r="J34" s="1"/>
      <c r="K34" s="1"/>
    </row>
    <row r="35" spans="1:11">
      <c r="A35" s="121" t="s">
        <v>410</v>
      </c>
    </row>
  </sheetData>
  <mergeCells count="11">
    <mergeCell ref="A32:C32"/>
    <mergeCell ref="A1:J1"/>
    <mergeCell ref="A3:A5"/>
    <mergeCell ref="B3:B5"/>
    <mergeCell ref="C3:C5"/>
    <mergeCell ref="D3:D5"/>
    <mergeCell ref="E3:E5"/>
    <mergeCell ref="F3:J3"/>
    <mergeCell ref="F4:F5"/>
    <mergeCell ref="G4:I4"/>
    <mergeCell ref="J4:J5"/>
  </mergeCells>
  <pageMargins left="0.7" right="0.7" top="0.75" bottom="0.38541666666666669" header="0.1875" footer="0.3"/>
  <pageSetup paperSize="9" orientation="landscape" r:id="rId1"/>
  <headerFooter>
    <oddHeader>&amp;R&amp;9Załącznik nr &amp;A
do uchwały Rady Gminy nr III/12/10
z dnia 28.12.2010r.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5"/>
  <sheetViews>
    <sheetView view="pageLayout" zoomScaleNormal="100" workbookViewId="0">
      <selection activeCell="B12" sqref="B12"/>
    </sheetView>
  </sheetViews>
  <sheetFormatPr defaultRowHeight="15"/>
  <cols>
    <col min="2" max="2" width="40.7109375" customWidth="1"/>
    <col min="3" max="3" width="11.42578125" customWidth="1"/>
    <col min="4" max="5" width="15" customWidth="1"/>
  </cols>
  <sheetData>
    <row r="1" spans="1:5" ht="18">
      <c r="A1" s="367" t="s">
        <v>467</v>
      </c>
      <c r="B1" s="367"/>
      <c r="C1" s="367"/>
      <c r="D1" s="367"/>
      <c r="E1" s="367"/>
    </row>
    <row r="2" spans="1:5">
      <c r="A2" s="53"/>
      <c r="B2" s="53"/>
      <c r="C2" s="53"/>
      <c r="D2" s="53"/>
      <c r="E2" s="53"/>
    </row>
    <row r="3" spans="1:5" ht="15.75" thickBot="1">
      <c r="A3" s="53"/>
      <c r="B3" s="53"/>
      <c r="C3" s="53"/>
      <c r="D3" s="53"/>
      <c r="E3" s="122" t="s">
        <v>401</v>
      </c>
    </row>
    <row r="4" spans="1:5" ht="15.75" thickBot="1">
      <c r="A4" s="246" t="s">
        <v>411</v>
      </c>
      <c r="B4" s="246" t="s">
        <v>5</v>
      </c>
      <c r="C4" s="246" t="s">
        <v>412</v>
      </c>
      <c r="D4" s="523" t="s">
        <v>413</v>
      </c>
      <c r="E4" s="524"/>
    </row>
    <row r="5" spans="1:5">
      <c r="A5" s="247"/>
      <c r="B5" s="247"/>
      <c r="C5" s="247" t="s">
        <v>4</v>
      </c>
      <c r="D5" s="248" t="s">
        <v>414</v>
      </c>
      <c r="E5" s="246" t="s">
        <v>415</v>
      </c>
    </row>
    <row r="6" spans="1:5" ht="15.75" thickBot="1">
      <c r="A6" s="247"/>
      <c r="B6" s="247"/>
      <c r="C6" s="247"/>
      <c r="D6" s="249" t="s">
        <v>416</v>
      </c>
      <c r="E6" s="249" t="s">
        <v>417</v>
      </c>
    </row>
    <row r="7" spans="1:5" ht="15.75" thickBot="1">
      <c r="A7" s="123">
        <v>1</v>
      </c>
      <c r="B7" s="123">
        <v>2</v>
      </c>
      <c r="C7" s="123">
        <v>3</v>
      </c>
      <c r="D7" s="123">
        <v>4</v>
      </c>
      <c r="E7" s="123">
        <v>5</v>
      </c>
    </row>
    <row r="8" spans="1:5" ht="18" customHeight="1">
      <c r="A8" s="124" t="s">
        <v>418</v>
      </c>
      <c r="B8" s="125" t="s">
        <v>419</v>
      </c>
      <c r="C8" s="124"/>
      <c r="D8" s="126">
        <v>17210000</v>
      </c>
      <c r="E8" s="126">
        <v>18840400</v>
      </c>
    </row>
    <row r="9" spans="1:5" ht="18" customHeight="1">
      <c r="A9" s="127" t="s">
        <v>420</v>
      </c>
      <c r="B9" s="128" t="s">
        <v>421</v>
      </c>
      <c r="C9" s="127"/>
      <c r="D9" s="129">
        <v>16030000</v>
      </c>
      <c r="E9" s="129">
        <v>18864252</v>
      </c>
    </row>
    <row r="10" spans="1:5" ht="18" customHeight="1">
      <c r="A10" s="127"/>
      <c r="B10" s="128" t="s">
        <v>422</v>
      </c>
      <c r="C10" s="127"/>
      <c r="D10" s="129">
        <f>D8-D9</f>
        <v>1180000</v>
      </c>
      <c r="E10" s="129"/>
    </row>
    <row r="11" spans="1:5" ht="18" customHeight="1" thickBot="1">
      <c r="A11" s="130"/>
      <c r="B11" s="131" t="s">
        <v>423</v>
      </c>
      <c r="C11" s="130"/>
      <c r="D11" s="132"/>
      <c r="E11" s="132">
        <f>E8-E9</f>
        <v>-23852</v>
      </c>
    </row>
    <row r="12" spans="1:5" ht="18" customHeight="1" thickBot="1">
      <c r="A12" s="246" t="s">
        <v>424</v>
      </c>
      <c r="B12" s="250" t="s">
        <v>425</v>
      </c>
      <c r="C12" s="251"/>
      <c r="D12" s="252">
        <f>D13-D23</f>
        <v>-540350.61999999988</v>
      </c>
      <c r="E12" s="252">
        <f>E13-E23</f>
        <v>23852</v>
      </c>
    </row>
    <row r="13" spans="1:5" ht="18" customHeight="1" thickBot="1">
      <c r="A13" s="521" t="s">
        <v>426</v>
      </c>
      <c r="B13" s="522"/>
      <c r="C13" s="123"/>
      <c r="D13" s="133">
        <f>D14+D15+D22</f>
        <v>1603841.07</v>
      </c>
      <c r="E13" s="133">
        <f>E14+E15+E16+E17+E18+E19+E20+E21+E22</f>
        <v>2867204</v>
      </c>
    </row>
    <row r="14" spans="1:5" ht="18" customHeight="1">
      <c r="A14" s="134" t="s">
        <v>418</v>
      </c>
      <c r="B14" s="135" t="s">
        <v>427</v>
      </c>
      <c r="C14" s="134" t="s">
        <v>428</v>
      </c>
      <c r="D14" s="136"/>
      <c r="E14" s="136">
        <v>1708000</v>
      </c>
    </row>
    <row r="15" spans="1:5" ht="18" customHeight="1">
      <c r="A15" s="127" t="s">
        <v>420</v>
      </c>
      <c r="B15" s="128" t="s">
        <v>429</v>
      </c>
      <c r="C15" s="127" t="s">
        <v>428</v>
      </c>
      <c r="D15" s="129">
        <v>428295</v>
      </c>
      <c r="E15" s="129">
        <v>23852</v>
      </c>
    </row>
    <row r="16" spans="1:5" ht="41.25" customHeight="1">
      <c r="A16" s="127" t="s">
        <v>430</v>
      </c>
      <c r="B16" s="137" t="s">
        <v>431</v>
      </c>
      <c r="C16" s="127" t="s">
        <v>432</v>
      </c>
      <c r="D16" s="129"/>
      <c r="E16" s="129">
        <v>500000</v>
      </c>
    </row>
    <row r="17" spans="1:5" ht="18" customHeight="1">
      <c r="A17" s="127" t="s">
        <v>433</v>
      </c>
      <c r="B17" s="128" t="s">
        <v>434</v>
      </c>
      <c r="C17" s="127" t="s">
        <v>435</v>
      </c>
      <c r="D17" s="129"/>
      <c r="E17" s="129"/>
    </row>
    <row r="18" spans="1:5" ht="18" customHeight="1">
      <c r="A18" s="127" t="s">
        <v>436</v>
      </c>
      <c r="B18" s="128" t="s">
        <v>437</v>
      </c>
      <c r="C18" s="127" t="s">
        <v>438</v>
      </c>
      <c r="D18" s="129"/>
      <c r="E18" s="129"/>
    </row>
    <row r="19" spans="1:5" ht="18" customHeight="1">
      <c r="A19" s="127" t="s">
        <v>439</v>
      </c>
      <c r="B19" s="128" t="s">
        <v>440</v>
      </c>
      <c r="C19" s="127" t="s">
        <v>441</v>
      </c>
      <c r="D19" s="129"/>
      <c r="E19" s="129"/>
    </row>
    <row r="20" spans="1:5" ht="18" customHeight="1">
      <c r="A20" s="127" t="s">
        <v>442</v>
      </c>
      <c r="B20" s="128" t="s">
        <v>443</v>
      </c>
      <c r="C20" s="127" t="s">
        <v>444</v>
      </c>
      <c r="D20" s="129"/>
      <c r="E20" s="129"/>
    </row>
    <row r="21" spans="1:5" ht="18" customHeight="1">
      <c r="A21" s="127" t="s">
        <v>445</v>
      </c>
      <c r="B21" s="128" t="s">
        <v>446</v>
      </c>
      <c r="C21" s="127" t="s">
        <v>447</v>
      </c>
      <c r="D21" s="129"/>
      <c r="E21" s="129"/>
    </row>
    <row r="22" spans="1:5" ht="18" customHeight="1" thickBot="1">
      <c r="A22" s="124" t="s">
        <v>448</v>
      </c>
      <c r="B22" s="125" t="s">
        <v>449</v>
      </c>
      <c r="C22" s="124" t="s">
        <v>450</v>
      </c>
      <c r="D22" s="126">
        <v>1175546.07</v>
      </c>
      <c r="E22" s="126">
        <v>635352</v>
      </c>
    </row>
    <row r="23" spans="1:5" ht="18" customHeight="1" thickBot="1">
      <c r="A23" s="521" t="s">
        <v>451</v>
      </c>
      <c r="B23" s="522"/>
      <c r="C23" s="123"/>
      <c r="D23" s="133">
        <f>D24+D25+D26</f>
        <v>2144191.69</v>
      </c>
      <c r="E23" s="133">
        <f>E24+E25+E26</f>
        <v>2843352</v>
      </c>
    </row>
    <row r="24" spans="1:5" ht="18" customHeight="1">
      <c r="A24" s="138" t="s">
        <v>418</v>
      </c>
      <c r="B24" s="139" t="s">
        <v>452</v>
      </c>
      <c r="C24" s="138" t="s">
        <v>453</v>
      </c>
      <c r="D24" s="140">
        <v>325000</v>
      </c>
      <c r="E24" s="140">
        <v>1037000</v>
      </c>
    </row>
    <row r="25" spans="1:5" ht="18" customHeight="1">
      <c r="A25" s="127" t="s">
        <v>420</v>
      </c>
      <c r="B25" s="128" t="s">
        <v>454</v>
      </c>
      <c r="C25" s="127" t="s">
        <v>453</v>
      </c>
      <c r="D25" s="129">
        <v>1565248</v>
      </c>
      <c r="E25" s="129">
        <v>1306352</v>
      </c>
    </row>
    <row r="26" spans="1:5" ht="41.25" customHeight="1">
      <c r="A26" s="127" t="s">
        <v>430</v>
      </c>
      <c r="B26" s="137" t="s">
        <v>455</v>
      </c>
      <c r="C26" s="127" t="s">
        <v>456</v>
      </c>
      <c r="D26" s="129">
        <v>253943.69</v>
      </c>
      <c r="E26" s="129">
        <v>500000</v>
      </c>
    </row>
    <row r="27" spans="1:5" ht="18" customHeight="1">
      <c r="A27" s="127" t="s">
        <v>433</v>
      </c>
      <c r="B27" s="128" t="s">
        <v>457</v>
      </c>
      <c r="C27" s="127" t="s">
        <v>458</v>
      </c>
      <c r="D27" s="129"/>
      <c r="E27" s="129"/>
    </row>
    <row r="28" spans="1:5" ht="18" customHeight="1">
      <c r="A28" s="127" t="s">
        <v>436</v>
      </c>
      <c r="B28" s="128" t="s">
        <v>459</v>
      </c>
      <c r="C28" s="127" t="s">
        <v>460</v>
      </c>
      <c r="D28" s="129"/>
      <c r="E28" s="129"/>
    </row>
    <row r="29" spans="1:5" ht="18" customHeight="1">
      <c r="A29" s="127" t="s">
        <v>439</v>
      </c>
      <c r="B29" s="128" t="s">
        <v>461</v>
      </c>
      <c r="C29" s="127" t="s">
        <v>462</v>
      </c>
      <c r="D29" s="129"/>
      <c r="E29" s="129"/>
    </row>
    <row r="30" spans="1:5" ht="18" customHeight="1">
      <c r="A30" s="127" t="s">
        <v>442</v>
      </c>
      <c r="B30" s="141" t="s">
        <v>463</v>
      </c>
      <c r="C30" s="142" t="s">
        <v>464</v>
      </c>
      <c r="D30" s="143"/>
      <c r="E30" s="143"/>
    </row>
    <row r="31" spans="1:5" ht="18" customHeight="1" thickBot="1">
      <c r="A31" s="144" t="s">
        <v>445</v>
      </c>
      <c r="B31" s="145" t="s">
        <v>465</v>
      </c>
      <c r="C31" s="144" t="s">
        <v>466</v>
      </c>
      <c r="D31" s="146"/>
      <c r="E31" s="146"/>
    </row>
    <row r="34" spans="1:2">
      <c r="A34" s="116" t="s">
        <v>468</v>
      </c>
      <c r="B34" s="53" t="s">
        <v>469</v>
      </c>
    </row>
    <row r="35" spans="1:2">
      <c r="A35" s="116"/>
      <c r="B35" s="53"/>
    </row>
  </sheetData>
  <mergeCells count="4">
    <mergeCell ref="A23:B23"/>
    <mergeCell ref="A1:E1"/>
    <mergeCell ref="D4:E4"/>
    <mergeCell ref="A13:B13"/>
  </mergeCells>
  <pageMargins left="0.5" right="0.375" top="0.75" bottom="0.75" header="0.1875" footer="0.3"/>
  <pageSetup paperSize="9" orientation="portrait" r:id="rId1"/>
  <headerFooter>
    <oddHeader>&amp;R&amp;9Załącznik nr  6
do uchwały Rady Gminy nr III/12/10
z dnia 28.12.2010r.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I27"/>
  <sheetViews>
    <sheetView view="pageLayout" zoomScaleNormal="100" workbookViewId="0">
      <selection activeCell="C12" sqref="C12:F12"/>
    </sheetView>
  </sheetViews>
  <sheetFormatPr defaultRowHeight="15"/>
  <cols>
    <col min="1" max="1" width="7.42578125" customWidth="1"/>
    <col min="2" max="2" width="8.140625" customWidth="1"/>
    <col min="6" max="6" width="1.42578125" customWidth="1"/>
    <col min="7" max="7" width="16.28515625" customWidth="1"/>
    <col min="8" max="8" width="12.7109375" customWidth="1"/>
  </cols>
  <sheetData>
    <row r="3" spans="2:9" ht="18">
      <c r="B3" s="526" t="s">
        <v>470</v>
      </c>
      <c r="C3" s="526"/>
      <c r="D3" s="526"/>
      <c r="E3" s="526"/>
      <c r="F3" s="526"/>
      <c r="G3" s="526"/>
      <c r="H3" s="526"/>
      <c r="I3" s="526"/>
    </row>
    <row r="6" spans="2:9">
      <c r="H6" t="s">
        <v>401</v>
      </c>
    </row>
    <row r="7" spans="2:9" ht="47.25" customHeight="1">
      <c r="B7" s="244" t="s">
        <v>471</v>
      </c>
      <c r="C7" s="527" t="s">
        <v>472</v>
      </c>
      <c r="D7" s="527"/>
      <c r="E7" s="527"/>
      <c r="F7" s="527"/>
      <c r="G7" s="245" t="s">
        <v>473</v>
      </c>
      <c r="H7" s="244" t="s">
        <v>474</v>
      </c>
    </row>
    <row r="8" spans="2:9" ht="19.7" customHeight="1">
      <c r="B8" s="147">
        <v>1</v>
      </c>
      <c r="C8" s="525" t="s">
        <v>475</v>
      </c>
      <c r="D8" s="525"/>
      <c r="E8" s="525"/>
      <c r="F8" s="525"/>
      <c r="G8" s="148">
        <v>169</v>
      </c>
      <c r="H8" s="149">
        <v>9209</v>
      </c>
    </row>
    <row r="9" spans="2:9" ht="19.7" customHeight="1">
      <c r="B9" s="147">
        <v>2</v>
      </c>
      <c r="C9" s="525" t="s">
        <v>476</v>
      </c>
      <c r="D9" s="525"/>
      <c r="E9" s="525"/>
      <c r="F9" s="525"/>
      <c r="G9" s="148">
        <v>48</v>
      </c>
      <c r="H9" s="149">
        <v>6189</v>
      </c>
    </row>
    <row r="10" spans="2:9" ht="19.7" customHeight="1">
      <c r="B10" s="147">
        <v>3</v>
      </c>
      <c r="C10" s="525" t="s">
        <v>477</v>
      </c>
      <c r="D10" s="525"/>
      <c r="E10" s="525"/>
      <c r="F10" s="525"/>
      <c r="G10" s="148">
        <v>796</v>
      </c>
      <c r="H10" s="149">
        <v>24857</v>
      </c>
    </row>
    <row r="11" spans="2:9" ht="19.7" customHeight="1">
      <c r="B11" s="147">
        <v>4</v>
      </c>
      <c r="C11" s="525" t="s">
        <v>478</v>
      </c>
      <c r="D11" s="525"/>
      <c r="E11" s="525"/>
      <c r="F11" s="525"/>
      <c r="G11" s="148">
        <v>679</v>
      </c>
      <c r="H11" s="149">
        <v>21936</v>
      </c>
    </row>
    <row r="12" spans="2:9" ht="19.7" customHeight="1">
      <c r="B12" s="147">
        <v>5</v>
      </c>
      <c r="C12" s="525" t="s">
        <v>479</v>
      </c>
      <c r="D12" s="525"/>
      <c r="E12" s="525"/>
      <c r="F12" s="525"/>
      <c r="G12" s="148">
        <v>33</v>
      </c>
      <c r="H12" s="149">
        <v>5815</v>
      </c>
    </row>
    <row r="13" spans="2:9" ht="19.7" customHeight="1">
      <c r="B13" s="147">
        <v>6</v>
      </c>
      <c r="C13" s="525" t="s">
        <v>480</v>
      </c>
      <c r="D13" s="525"/>
      <c r="E13" s="525"/>
      <c r="F13" s="525"/>
      <c r="G13" s="148">
        <v>520</v>
      </c>
      <c r="H13" s="149">
        <v>17968</v>
      </c>
    </row>
    <row r="14" spans="2:9" ht="19.7" customHeight="1">
      <c r="B14" s="147">
        <v>7</v>
      </c>
      <c r="C14" s="525" t="s">
        <v>481</v>
      </c>
      <c r="D14" s="525"/>
      <c r="E14" s="525"/>
      <c r="F14" s="525"/>
      <c r="G14" s="148">
        <v>444</v>
      </c>
      <c r="H14" s="149">
        <v>16072</v>
      </c>
    </row>
    <row r="15" spans="2:9" ht="19.7" customHeight="1">
      <c r="B15" s="147">
        <v>8</v>
      </c>
      <c r="C15" s="525" t="s">
        <v>482</v>
      </c>
      <c r="D15" s="525"/>
      <c r="E15" s="525"/>
      <c r="F15" s="525"/>
      <c r="G15" s="148">
        <v>445</v>
      </c>
      <c r="H15" s="149">
        <v>16097</v>
      </c>
    </row>
    <row r="16" spans="2:9" ht="19.7" customHeight="1">
      <c r="B16" s="147">
        <v>9</v>
      </c>
      <c r="C16" s="525" t="s">
        <v>483</v>
      </c>
      <c r="D16" s="525"/>
      <c r="E16" s="525"/>
      <c r="F16" s="525"/>
      <c r="G16" s="148">
        <v>71</v>
      </c>
      <c r="H16" s="149">
        <v>6763</v>
      </c>
    </row>
    <row r="17" spans="2:8" ht="19.7" customHeight="1">
      <c r="B17" s="147">
        <v>10</v>
      </c>
      <c r="C17" s="525" t="s">
        <v>484</v>
      </c>
      <c r="D17" s="525"/>
      <c r="E17" s="525"/>
      <c r="F17" s="525"/>
      <c r="G17" s="148">
        <v>52</v>
      </c>
      <c r="H17" s="149">
        <v>6289</v>
      </c>
    </row>
    <row r="18" spans="2:8" ht="19.7" customHeight="1">
      <c r="B18" s="147">
        <v>11</v>
      </c>
      <c r="C18" s="525" t="s">
        <v>485</v>
      </c>
      <c r="D18" s="525"/>
      <c r="E18" s="525"/>
      <c r="F18" s="525"/>
      <c r="G18" s="148">
        <v>227</v>
      </c>
      <c r="H18" s="149">
        <v>10656</v>
      </c>
    </row>
    <row r="19" spans="2:8" ht="19.7" customHeight="1">
      <c r="B19" s="147">
        <v>12</v>
      </c>
      <c r="C19" s="525" t="s">
        <v>486</v>
      </c>
      <c r="D19" s="525"/>
      <c r="E19" s="525"/>
      <c r="F19" s="525"/>
      <c r="G19" s="148">
        <v>356</v>
      </c>
      <c r="H19" s="149">
        <v>13875</v>
      </c>
    </row>
    <row r="20" spans="2:8" ht="19.7" customHeight="1">
      <c r="B20" s="147">
        <v>13</v>
      </c>
      <c r="C20" s="525" t="s">
        <v>487</v>
      </c>
      <c r="D20" s="525"/>
      <c r="E20" s="525"/>
      <c r="F20" s="525"/>
      <c r="G20" s="148">
        <v>64</v>
      </c>
      <c r="H20" s="149">
        <v>6588</v>
      </c>
    </row>
    <row r="21" spans="2:8" ht="19.7" customHeight="1">
      <c r="B21" s="147">
        <v>14</v>
      </c>
      <c r="C21" s="525" t="s">
        <v>488</v>
      </c>
      <c r="D21" s="525"/>
      <c r="E21" s="525"/>
      <c r="F21" s="525"/>
      <c r="G21" s="148">
        <v>153</v>
      </c>
      <c r="H21" s="149">
        <v>8809</v>
      </c>
    </row>
    <row r="22" spans="2:8" ht="19.7" customHeight="1">
      <c r="B22" s="147">
        <v>15</v>
      </c>
      <c r="C22" s="525" t="s">
        <v>489</v>
      </c>
      <c r="D22" s="525"/>
      <c r="E22" s="525"/>
      <c r="F22" s="525"/>
      <c r="G22" s="148">
        <v>27</v>
      </c>
      <c r="H22" s="149">
        <v>5665</v>
      </c>
    </row>
    <row r="23" spans="2:8" ht="19.7" customHeight="1">
      <c r="B23" s="147">
        <v>16</v>
      </c>
      <c r="C23" s="525" t="s">
        <v>490</v>
      </c>
      <c r="D23" s="525"/>
      <c r="E23" s="525"/>
      <c r="F23" s="525"/>
      <c r="G23" s="148">
        <v>412</v>
      </c>
      <c r="H23" s="149">
        <v>15273</v>
      </c>
    </row>
    <row r="24" spans="2:8" ht="19.7" customHeight="1">
      <c r="B24" s="147">
        <v>17</v>
      </c>
      <c r="C24" s="525" t="s">
        <v>491</v>
      </c>
      <c r="D24" s="525"/>
      <c r="E24" s="525"/>
      <c r="F24" s="525"/>
      <c r="G24" s="148">
        <v>802</v>
      </c>
      <c r="H24" s="149">
        <v>25006</v>
      </c>
    </row>
    <row r="25" spans="2:8" ht="19.7" customHeight="1">
      <c r="B25" s="147">
        <v>18</v>
      </c>
      <c r="C25" s="525" t="s">
        <v>492</v>
      </c>
      <c r="D25" s="525"/>
      <c r="E25" s="525"/>
      <c r="F25" s="525"/>
      <c r="G25" s="148">
        <v>152</v>
      </c>
      <c r="H25" s="149">
        <v>8784</v>
      </c>
    </row>
    <row r="26" spans="2:8" ht="19.7" customHeight="1">
      <c r="B26" s="147">
        <v>19</v>
      </c>
      <c r="C26" s="525" t="s">
        <v>493</v>
      </c>
      <c r="D26" s="525"/>
      <c r="E26" s="525"/>
      <c r="F26" s="525"/>
      <c r="G26" s="148">
        <v>247</v>
      </c>
      <c r="H26" s="149">
        <v>11155</v>
      </c>
    </row>
    <row r="27" spans="2:8" ht="19.7" customHeight="1">
      <c r="B27" s="364" t="s">
        <v>494</v>
      </c>
      <c r="C27" s="528"/>
      <c r="D27" s="528"/>
      <c r="E27" s="528"/>
      <c r="F27" s="529"/>
      <c r="G27" s="150">
        <f>SUM(G8:G26)</f>
        <v>5697</v>
      </c>
      <c r="H27" s="149">
        <f>SUM(H8:H26)</f>
        <v>237006</v>
      </c>
    </row>
  </sheetData>
  <mergeCells count="22">
    <mergeCell ref="C13:F13"/>
    <mergeCell ref="C14:F14"/>
    <mergeCell ref="C24:F24"/>
    <mergeCell ref="C25:F25"/>
    <mergeCell ref="C15:F15"/>
    <mergeCell ref="C16:F16"/>
    <mergeCell ref="C17:F17"/>
    <mergeCell ref="C26:F26"/>
    <mergeCell ref="B27:F27"/>
    <mergeCell ref="C18:F18"/>
    <mergeCell ref="C19:F19"/>
    <mergeCell ref="C20:F20"/>
    <mergeCell ref="C21:F21"/>
    <mergeCell ref="C22:F22"/>
    <mergeCell ref="C23:F23"/>
    <mergeCell ref="C12:F12"/>
    <mergeCell ref="B3:I3"/>
    <mergeCell ref="C7:F7"/>
    <mergeCell ref="C8:F8"/>
    <mergeCell ref="C9:F9"/>
    <mergeCell ref="C10:F10"/>
    <mergeCell ref="C11:F11"/>
  </mergeCells>
  <pageMargins left="0.7" right="0.7" top="0.75" bottom="0.75" header="0.3" footer="0.3"/>
  <pageSetup paperSize="9" orientation="portrait" r:id="rId1"/>
  <headerFooter>
    <oddHeader>&amp;R&amp;9Załącznik nr  7
do uchwały Rady Gminy nr III/12/10
z dnia 28.12.2010r.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vt:i4>
      </vt:variant>
    </vt:vector>
  </HeadingPairs>
  <TitlesOfParts>
    <vt:vector size="12" baseType="lpstr">
      <vt:lpstr>1</vt:lpstr>
      <vt:lpstr>2</vt:lpstr>
      <vt:lpstr>3</vt:lpstr>
      <vt:lpstr>3a</vt:lpstr>
      <vt:lpstr>3b</vt:lpstr>
      <vt:lpstr>4</vt:lpstr>
      <vt:lpstr>5</vt:lpstr>
      <vt:lpstr>6</vt:lpstr>
      <vt:lpstr>7</vt:lpstr>
      <vt:lpstr>8</vt:lpstr>
      <vt:lpstr>9</vt:lpstr>
      <vt:lpstr>'4'!Obszar_wydruku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2021-11-15T14:00:59Z</dcterms:modified>
</cp:coreProperties>
</file>